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риложение 1" sheetId="1" state="visible" r:id="rId1"/>
  </sheets>
  <definedNames>
    <definedName name="_xlnm._FilterDatabase" localSheetId="0" hidden="1">'Приложение 1'!$A$7:$W$57</definedName>
    <definedName name="_xlnm._FilterDatabase" localSheetId="0" hidden="1">'Приложение 1'!$A$7:$W$57</definedName>
  </definedNames>
  <calcPr/>
</workbook>
</file>

<file path=xl/sharedStrings.xml><?xml version="1.0" encoding="utf-8"?>
<sst xmlns="http://schemas.openxmlformats.org/spreadsheetml/2006/main" count="157" uniqueCount="157">
  <si>
    <t xml:space="preserve">Реестр инвестиционных проектов  хозяйствующих субъектов (всех форм собственности) на территории Яковлевского городского округа по итогам 2024 года по видам экономической деятельности</t>
  </si>
  <si>
    <t xml:space="preserve">№ п/п</t>
  </si>
  <si>
    <t xml:space="preserve">Наименование инвестиционного мероприятия</t>
  </si>
  <si>
    <t xml:space="preserve">Предприятие, реализующее проект (адрес фактический, контактный телефон)</t>
  </si>
  <si>
    <t xml:space="preserve">Срок реализации            (год начала и окончания)</t>
  </si>
  <si>
    <t xml:space="preserve">Общий объём инвестиций,                                            млн. руб.</t>
  </si>
  <si>
    <t xml:space="preserve">Привлечение инвестиций, млн. руб.</t>
  </si>
  <si>
    <t xml:space="preserve">Создание новых рабочих мест</t>
  </si>
  <si>
    <t xml:space="preserve">Информация * о требуемых объёмах потребления ресурсов для выхода на проектную мощность (заполняется по  инвестиционным   проектам  крупных и средних предприятий  по строительству новых  производств, реконструкции, модернизации и расширению производственных мощностей ) </t>
  </si>
  <si>
    <t xml:space="preserve">Стадия реализации проекта****</t>
  </si>
  <si>
    <t xml:space="preserve">по состоянию на 01.01.2025г.     (с начала реализации проекта) - факт</t>
  </si>
  <si>
    <t xml:space="preserve">2024 факт</t>
  </si>
  <si>
    <t xml:space="preserve">в т.ч.</t>
  </si>
  <si>
    <t xml:space="preserve">после
2026 года</t>
  </si>
  <si>
    <t xml:space="preserve">Планируется за весь период реализации проекта</t>
  </si>
  <si>
    <t xml:space="preserve">создано по состоянию на 01.01.2024 г. (за весь период реализации проекта)</t>
  </si>
  <si>
    <t xml:space="preserve">1 квартал</t>
  </si>
  <si>
    <t xml:space="preserve">3-4 квартал</t>
  </si>
  <si>
    <t xml:space="preserve">1-3 квартал</t>
  </si>
  <si>
    <t xml:space="preserve">4 квартал</t>
  </si>
  <si>
    <t>факт</t>
  </si>
  <si>
    <t>прогноз</t>
  </si>
  <si>
    <t>всего</t>
  </si>
  <si>
    <r>
      <t xml:space="preserve">газ, </t>
    </r>
    <r>
      <rPr>
        <b/>
        <i/>
        <sz val="15"/>
        <rFont val="Times New Roman"/>
      </rPr>
      <t xml:space="preserve">м3 в ед.времени</t>
    </r>
  </si>
  <si>
    <r>
      <t xml:space="preserve">электроэнергия, </t>
    </r>
    <r>
      <rPr>
        <b/>
        <i/>
        <sz val="15"/>
        <rFont val="Times New Roman"/>
      </rPr>
      <t>кВт</t>
    </r>
  </si>
  <si>
    <t xml:space="preserve">вода, м3 в ед.времени</t>
  </si>
  <si>
    <t xml:space="preserve">Степень проработки вопроса по ресурсоснабжению (включен или нет  в инвестиционные  программы, наличие возможности технологического подключения к сетям и т.д.)</t>
  </si>
  <si>
    <t>п</t>
  </si>
  <si>
    <t xml:space="preserve">Развитие Яковлевского рудника с увеличением объёмов добычи железной руды до 5 млн тонн в год. Поэтапное увеличение производственной мощности</t>
  </si>
  <si>
    <t xml:space="preserve">АО "Яковлевский ГОК"                                      п.Яковлево, 632 км трассы М-2                                   </t>
  </si>
  <si>
    <t>2018-2026</t>
  </si>
  <si>
    <t>реализуется</t>
  </si>
  <si>
    <t xml:space="preserve">Цех по производству консервов из мяса</t>
  </si>
  <si>
    <t xml:space="preserve">ООО "МПЗ Агро-Белогорье", Яковлевский район, х. Крапивенские дворы, 109</t>
  </si>
  <si>
    <t>2022-2024</t>
  </si>
  <si>
    <t xml:space="preserve">Строительство комплекса зданий технического обслуживания большегрузного транспорта в Яковлевском районе</t>
  </si>
  <si>
    <t xml:space="preserve">ООО "РОСТРАНС"</t>
  </si>
  <si>
    <t>2019-2025</t>
  </si>
  <si>
    <t>приостановлен</t>
  </si>
  <si>
    <t xml:space="preserve">Организация производства запасных частей для железнодорожнего транспорта, горного и обогатительного оборудования на территории Яковлевского городского округа</t>
  </si>
  <si>
    <t xml:space="preserve">ООО «БЕЛГОРМАШРЕМОНТ»</t>
  </si>
  <si>
    <t>2019-2023</t>
  </si>
  <si>
    <t xml:space="preserve">Полная реконструкция помещений и оборудования основного производства</t>
  </si>
  <si>
    <t xml:space="preserve">ЗАО "Томмолоко"                                п. Томаровка, ул.Промышленная, 7</t>
  </si>
  <si>
    <t>2020-2024</t>
  </si>
  <si>
    <t>реализован</t>
  </si>
  <si>
    <t xml:space="preserve">Реконструкция цеха сушки</t>
  </si>
  <si>
    <t>2023-2025</t>
  </si>
  <si>
    <t xml:space="preserve">Покупка линиии по фасовке в ПЭТ-тару</t>
  </si>
  <si>
    <t>релизуется</t>
  </si>
  <si>
    <t xml:space="preserve">Модернизация энергетического хозяйства предприятия</t>
  </si>
  <si>
    <t>2022-2025</t>
  </si>
  <si>
    <t xml:space="preserve">Расширение производства сантехники премиум-класса на терриитории Белгородской области</t>
  </si>
  <si>
    <t xml:space="preserve">ООО ТД "Салини"</t>
  </si>
  <si>
    <t>2021-2026</t>
  </si>
  <si>
    <t xml:space="preserve">Строительство административно-бытового корпуса г.Строитель, ул. Заводская, 14а</t>
  </si>
  <si>
    <t xml:space="preserve">ООО "Ливадия-Н"</t>
  </si>
  <si>
    <t>2024-2025</t>
  </si>
  <si>
    <t xml:space="preserve">Запуск произвосдтва косметических средств</t>
  </si>
  <si>
    <t xml:space="preserve">ИП Ефимов Олег Витальевич</t>
  </si>
  <si>
    <t>2024-2029</t>
  </si>
  <si>
    <t xml:space="preserve">Планируется к реализации </t>
  </si>
  <si>
    <t xml:space="preserve">Проектирование и производство котельных, блочных индивидуальных тепловых пунктов, узлов регулирования и учёта тепловой энергии, автоматизация, диспетчеризация и модернизация теплоэнергетических объектов</t>
  </si>
  <si>
    <t xml:space="preserve">ПКБ "ИТО" с. Терновка</t>
  </si>
  <si>
    <t xml:space="preserve">26,8 м3/час</t>
  </si>
  <si>
    <t xml:space="preserve">0,9 м3/сут на хозбыт, 10л/с на пожаротушение</t>
  </si>
  <si>
    <t xml:space="preserve">Строительство завода по производству автоматических ворот</t>
  </si>
  <si>
    <t xml:space="preserve">ООО "Регионстрой"</t>
  </si>
  <si>
    <t xml:space="preserve">Цех металлообработки</t>
  </si>
  <si>
    <t xml:space="preserve">ООО "Кредо"</t>
  </si>
  <si>
    <t xml:space="preserve">Строительство компалекса по производству пранспортно-элеваторноо оборудования на территории Белггородской области</t>
  </si>
  <si>
    <t xml:space="preserve">ООО "Сегмента"</t>
  </si>
  <si>
    <t xml:space="preserve">150 кВат/час</t>
  </si>
  <si>
    <t xml:space="preserve">Производство эмульгаторов и композиций для добывающих отраслей промышленности, направленный на производство эмульгатора Аргунит РХ-М в объеме не менее 2400 тонн в год</t>
  </si>
  <si>
    <t xml:space="preserve">ООО «НПП АргоСинтез» </t>
  </si>
  <si>
    <t>2022-2026</t>
  </si>
  <si>
    <t xml:space="preserve">приостановлен </t>
  </si>
  <si>
    <t xml:space="preserve">Подготовка площадки под хранение продукции</t>
  </si>
  <si>
    <t xml:space="preserve">ООО «Белгородский завод минеральных удобрений» </t>
  </si>
  <si>
    <t xml:space="preserve">Производство металлоконструкций</t>
  </si>
  <si>
    <t xml:space="preserve">ООО "Кляйнкар"</t>
  </si>
  <si>
    <t>2025-2027</t>
  </si>
  <si>
    <t xml:space="preserve">апк (п)</t>
  </si>
  <si>
    <t xml:space="preserve">Реконструкция  действующих производственных мощностей "Томаровская свинина 2"</t>
  </si>
  <si>
    <t xml:space="preserve">ООО "Белгранкорм" Борисовское шоссе, 1 тел. 37-69-00</t>
  </si>
  <si>
    <t xml:space="preserve">Действующей энергитеч. мощности достаточно (не требуется дополнительных ресурсов)</t>
  </si>
  <si>
    <t xml:space="preserve">Строительство фермы МРС на 1000 голов с.Сажное</t>
  </si>
  <si>
    <t xml:space="preserve">ООО "Белгранкорм" Борисовское шоссе, 1</t>
  </si>
  <si>
    <t>2023-2024</t>
  </si>
  <si>
    <t xml:space="preserve">Реконструкция фермы МРС с..Сажное</t>
  </si>
  <si>
    <t xml:space="preserve">Расширение парка с/х техники </t>
  </si>
  <si>
    <t xml:space="preserve">ООО "БГК-Томаровка "им.Васильева" Борисовское шоссе, 1</t>
  </si>
  <si>
    <t>2021-2025</t>
  </si>
  <si>
    <t xml:space="preserve">Реконструкция производственных помещений на крмплексе по откорму КРС и модернизация молочно-товарных ферм</t>
  </si>
  <si>
    <t xml:space="preserve">ООО "Кустовое" Найденов Демид Андреевич </t>
  </si>
  <si>
    <t xml:space="preserve">11,87 м3/час</t>
  </si>
  <si>
    <t xml:space="preserve">220 кват/час</t>
  </si>
  <si>
    <t xml:space="preserve">20 м3/час</t>
  </si>
  <si>
    <t xml:space="preserve">Строительство завода по производству рассыпного комбикорма мощностью до 5 т/час </t>
  </si>
  <si>
    <t xml:space="preserve">ООО Бутово-Агро, Рудников Игорь Михайлович</t>
  </si>
  <si>
    <t>апк</t>
  </si>
  <si>
    <t xml:space="preserve">Закладка шпалерно-карликового сада по интенсивной технологии</t>
  </si>
  <si>
    <t xml:space="preserve">ООО "Сады Белогорья",                                           Разуваев Николай Викторович                                        с.Быковка, ул. Мира,5</t>
  </si>
  <si>
    <t>2018-2027</t>
  </si>
  <si>
    <t xml:space="preserve">Создание базы агротуризм "Никольская усадьба" с. Кривцово</t>
  </si>
  <si>
    <t xml:space="preserve">ООО "Белосетр" с. Кривцово, Ткаченко Оксана Викторовна </t>
  </si>
  <si>
    <t>2021-2024</t>
  </si>
  <si>
    <t xml:space="preserve">Повышение эффективности овощеводческих хозяйств Яковлевского городского округа</t>
  </si>
  <si>
    <t xml:space="preserve">ИП глава КФХ Чернов М.И.</t>
  </si>
  <si>
    <t xml:space="preserve">Обеспечение импортозамещения комбикормов для товарного производства форели в УЗВ СССПоК «Белфорель»</t>
  </si>
  <si>
    <t xml:space="preserve">СССПоК «Белфорель»,с. Пушкарное, председатель Боровский Илья Борисович, </t>
  </si>
  <si>
    <t xml:space="preserve">Создание рекриационной зоны отдыха на базе ИП Немковой Е.А. на балке"Прудки"п. Томаровка</t>
  </si>
  <si>
    <t xml:space="preserve">ИП Немкова Екатерина Александровна, п.Томаровка</t>
  </si>
  <si>
    <t>2023-2027</t>
  </si>
  <si>
    <t xml:space="preserve">Организация производства овощей и ягод с продленным сроком реализации</t>
  </si>
  <si>
    <t xml:space="preserve">Островерхов Евгений Михайлович,                                         </t>
  </si>
  <si>
    <t xml:space="preserve">Комплектация овощеводческого хозяйства сельскохозяйственной техникой и специализированным транспортом для выращивания овощей открытого грунта</t>
  </si>
  <si>
    <t xml:space="preserve">ИП Стребков Евгений Александрович,с. Терновка,89102251112</t>
  </si>
  <si>
    <t xml:space="preserve">Создание животноводческого кластера по разведению коз молочных пород и производству молочной продукции в Яковлевском городском округе</t>
  </si>
  <si>
    <t xml:space="preserve">ООО "Вислое", директор Прокопенко Андрей Сергеевич, КХ "Альфа", Кузьменко Оксана Ивановна ,, КХ Шанс  Якушев Михаил Вячеславович</t>
  </si>
  <si>
    <t xml:space="preserve">Создание садоводческого хозяйства на территории Яковлвеского городского округа</t>
  </si>
  <si>
    <t xml:space="preserve">ИП Сучалкин Борис Николаевич с.Быковка,</t>
  </si>
  <si>
    <t>2024-2028</t>
  </si>
  <si>
    <t xml:space="preserve">Развитие рыбоводческого хозяйствапо выращиванию товарной форели и рыбопосадочного материала (мальца) форели на базе ИП Главы КФХ Приймакова С.Ю. на территории Яковлевского городского округа</t>
  </si>
  <si>
    <t xml:space="preserve">ИП Глава КФХ Приймаков Сергей Юрьевич с. Пушкарное, ул. Октябрьская, д.38 а </t>
  </si>
  <si>
    <t xml:space="preserve">«Создание хозяйства по выращиванию овощных и ягодных культур на территории Яковлевского городского округа»</t>
  </si>
  <si>
    <t xml:space="preserve">ИП Глава КФХ Василенко Алла Андреевна, с. Томаровка</t>
  </si>
  <si>
    <t xml:space="preserve">Организация предприятия по выращиванию и реализации ягодных культур, а именно садовой земляники»</t>
  </si>
  <si>
    <t xml:space="preserve">ИП Бадай Иван Анатольевич, с. Сабынино, </t>
  </si>
  <si>
    <t xml:space="preserve">Организация рыбоводческого хозяйства по производству малька форели</t>
  </si>
  <si>
    <t xml:space="preserve">ИП Батаев Павел Семенович, с. Пушкарное</t>
  </si>
  <si>
    <t xml:space="preserve">ИП Курганский Алексей Алексеевич, с. Пушкарное</t>
  </si>
  <si>
    <t xml:space="preserve">Создание овощеводческого хозяйства по выращиванию овощей открытого грунта и картофеля</t>
  </si>
  <si>
    <t xml:space="preserve">ИП Блинов Николай Михайлович, с. Терновка</t>
  </si>
  <si>
    <t xml:space="preserve">Создание хозяйства по выращиванию и реализации овощных культур закрытого грунта и посадочного материала овощных культур</t>
  </si>
  <si>
    <t xml:space="preserve">ИП Шмальц Владислав Игоревич, с.Смородино, </t>
  </si>
  <si>
    <t>услуги</t>
  </si>
  <si>
    <t xml:space="preserve">Строительство магазина г.Строитель, ул.Белгородская</t>
  </si>
  <si>
    <t xml:space="preserve">ИП Кибалов Максим Игоревич</t>
  </si>
  <si>
    <t>Реализуется</t>
  </si>
  <si>
    <t xml:space="preserve">Строительство магазина товаров повседневного спроса г.Строитель, ул.Дорожная, 29</t>
  </si>
  <si>
    <t xml:space="preserve">ИП Тесленко Сергей Александрович</t>
  </si>
  <si>
    <t xml:space="preserve">Строительство магазина п.Томаровка , ул. Магстральная, 60 б</t>
  </si>
  <si>
    <t xml:space="preserve">ИП Шилова Виктория Александровна</t>
  </si>
  <si>
    <t xml:space="preserve">Реконструкция магазина г.Строитель, ул.Дорожная, 44</t>
  </si>
  <si>
    <t xml:space="preserve">ИП Пастух Ирина Леонидовна</t>
  </si>
  <si>
    <t xml:space="preserve">Строительство магазина г.Строитель, ул.Жукова , 21а</t>
  </si>
  <si>
    <t xml:space="preserve">ИП Чучупал Роман Сергеевич</t>
  </si>
  <si>
    <t xml:space="preserve">Строительство магазина г.Строитель, ул.Московская, 57</t>
  </si>
  <si>
    <t xml:space="preserve">ИП Мирзаев Сабир Мирзакеримович</t>
  </si>
  <si>
    <t xml:space="preserve">Строительство административно-бытового корпуса г.Строитель, ул.2 Заводская, 7</t>
  </si>
  <si>
    <t xml:space="preserve">ИП Колесников Юрий Николаевич                           </t>
  </si>
  <si>
    <t xml:space="preserve">Строительство производственной базы г. Строитель</t>
  </si>
  <si>
    <t xml:space="preserve">ИП Олейник П.П.  Яковлевкий район, ул. 2-я Заводская </t>
  </si>
  <si>
    <t xml:space="preserve">Строительство здания (похоронное бюро)</t>
  </si>
  <si>
    <t xml:space="preserve">ИП Гирчук Игорь Владимирович г.Строитель,                            с/о Мичуринец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</si>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</sst>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#\ ##0.00"/>
    <numFmt numFmtId="161" formatCode="#\ ##0.000"/>
    <numFmt numFmtId="162" formatCode="#\ ##0.0000"/>
    <numFmt numFmtId="163" formatCode="#\ ##0"/>
    <numFmt numFmtId="164" formatCode="#\ ##0.00000"/>
    <numFmt numFmtId="165" formatCode="#\ ##0.0"/>
    <numFmt numFmtId="166" formatCode="0.000"/>
  </numFmts>
  <fonts count="10">
    <font>
      <sz val="11.000000"/>
      <color theme="1"/>
      <name val="Calibri"/>
    </font>
    <font>
      <sz val="10.000000"/>
      <color theme="1"/>
      <name val="Arial"/>
    </font>
    <font>
      <sz val="10.000000"/>
      <name val="Arial"/>
    </font>
    <font>
      <sz val="16.000000"/>
      <name val="Times New Roman"/>
    </font>
    <font>
      <b/>
      <sz val="16.000000"/>
      <name val="Times New Roman"/>
    </font>
    <font>
      <sz val="15.000000"/>
      <name val="Times New Roman"/>
    </font>
    <font>
      <b/>
      <sz val="15.000000"/>
      <name val="Times New Roman"/>
    </font>
    <font>
      <b/>
      <sz val="14.000000"/>
      <name val="Times New Roman"/>
    </font>
    <font>
      <sz val="12.000000"/>
      <name val="Times New Roman"/>
    </font>
    <font>
      <sz val="11.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B9CDE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</cellStyleXfs>
  <cellXfs count="111">
    <xf fontId="0" fillId="0" borderId="0" numFmtId="0" xfId="0"/>
    <xf fontId="3" fillId="2" borderId="0" numFmtId="0" xfId="0" applyFont="1" applyFill="1" applyAlignment="1">
      <alignment vertical="center" wrapText="1"/>
    </xf>
    <xf fontId="3" fillId="2" borderId="0" numFmtId="0" xfId="0" applyFont="1" applyFill="1" applyAlignment="1">
      <alignment horizontal="center" vertical="center" wrapText="1"/>
    </xf>
    <xf fontId="4" fillId="2" borderId="0" numFmtId="0" xfId="0" applyFont="1" applyFill="1" applyAlignment="1">
      <alignment vertical="center" wrapText="1"/>
    </xf>
    <xf fontId="4" fillId="2" borderId="0" numFmtId="0" xfId="0" applyFont="1" applyFill="1" applyAlignment="1">
      <alignment horizontal="left" vertical="center" wrapText="1"/>
    </xf>
    <xf fontId="4" fillId="2" borderId="0" numFmtId="0" xfId="0" applyFont="1" applyFill="1" applyAlignment="1">
      <alignment horizontal="center" vertical="center" wrapText="1"/>
    </xf>
    <xf fontId="5" fillId="2" borderId="0" numFmtId="0" xfId="0" applyFont="1" applyFill="1" applyAlignment="1">
      <alignment vertical="center" wrapText="1"/>
    </xf>
    <xf fontId="5" fillId="2" borderId="0" numFmtId="0" xfId="0" applyFont="1" applyFill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6" fillId="3" borderId="1" numFmtId="0" xfId="0" applyFont="1" applyFill="1" applyBorder="1" applyAlignment="1">
      <alignment horizontal="center" vertical="center" wrapText="1"/>
    </xf>
    <xf fontId="6" fillId="4" borderId="1" numFmtId="0" xfId="0" applyFont="1" applyFill="1" applyBorder="1" applyAlignment="1">
      <alignment horizontal="center" vertical="center" wrapText="1"/>
    </xf>
    <xf fontId="6" fillId="5" borderId="1" numFmtId="0" xfId="0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6" fillId="3" borderId="4" numFmtId="0" xfId="0" applyFont="1" applyFill="1" applyBorder="1" applyAlignment="1">
      <alignment horizontal="center" vertical="center" wrapText="1"/>
    </xf>
    <xf fontId="6" fillId="3" borderId="5" numFmtId="0" xfId="0" applyFont="1" applyFill="1" applyBorder="1" applyAlignment="1">
      <alignment horizontal="center" vertical="center" wrapText="1"/>
    </xf>
    <xf fontId="7" fillId="3" borderId="1" numFmtId="0" xfId="0" applyFont="1" applyFill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</xf>
    <xf fontId="6" fillId="5" borderId="3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3" fillId="2" borderId="2" numFmtId="0" xfId="3" applyFont="1" applyFill="1" applyBorder="1" applyAlignment="1">
      <alignment horizontal="center" vertical="center" wrapText="1"/>
    </xf>
    <xf fontId="3" fillId="2" borderId="1" numFmtId="160" xfId="3" applyNumberFormat="1" applyFont="1" applyFill="1" applyBorder="1" applyAlignment="1">
      <alignment horizontal="center" vertical="center" wrapText="1"/>
    </xf>
    <xf fontId="4" fillId="2" borderId="1" numFmtId="160" xfId="3" applyNumberFormat="1" applyFont="1" applyFill="1" applyBorder="1" applyAlignment="1">
      <alignment horizontal="center" vertical="center" wrapText="1"/>
    </xf>
    <xf fontId="4" fillId="3" borderId="1" numFmtId="161" xfId="3" applyNumberFormat="1" applyFont="1" applyFill="1" applyBorder="1" applyAlignment="1">
      <alignment horizontal="center" vertical="center" wrapText="1"/>
    </xf>
    <xf fontId="4" fillId="3" borderId="1" numFmtId="162" xfId="3" applyNumberFormat="1" applyFont="1" applyFill="1" applyBorder="1" applyAlignment="1">
      <alignment horizontal="center" vertical="center" wrapText="1"/>
    </xf>
    <xf fontId="3" fillId="3" borderId="1" numFmtId="161" xfId="0" applyNumberFormat="1" applyFont="1" applyFill="1" applyBorder="1" applyAlignment="1">
      <alignment horizontal="center" vertical="center" wrapText="1"/>
    </xf>
    <xf fontId="4" fillId="3" borderId="1" numFmtId="160" xfId="0" applyNumberFormat="1" applyFont="1" applyFill="1" applyBorder="1" applyAlignment="1">
      <alignment horizontal="center" vertical="center" wrapText="1"/>
    </xf>
    <xf fontId="4" fillId="4" borderId="1" numFmtId="163" xfId="0" applyNumberFormat="1" applyFont="1" applyFill="1" applyBorder="1" applyAlignment="1">
      <alignment horizontal="center" vertical="center" wrapText="1"/>
    </xf>
    <xf fontId="3" fillId="4" borderId="1" numFmtId="163" xfId="0" applyNumberFormat="1" applyFont="1" applyFill="1" applyBorder="1" applyAlignment="1">
      <alignment horizontal="center" vertical="center" wrapText="1"/>
    </xf>
    <xf fontId="3" fillId="5" borderId="1" numFmtId="163" xfId="0" applyNumberFormat="1" applyFont="1" applyFill="1" applyBorder="1" applyAlignment="1">
      <alignment horizontal="center" vertical="center" wrapText="1"/>
    </xf>
    <xf fontId="4" fillId="2" borderId="1" numFmtId="162" xfId="3" applyNumberFormat="1" applyFont="1" applyFill="1" applyBorder="1" applyAlignment="1">
      <alignment horizontal="center" vertical="center" wrapText="1"/>
    </xf>
    <xf fontId="3" fillId="3" borderId="1" numFmtId="162" xfId="0" applyNumberFormat="1" applyFont="1" applyFill="1" applyBorder="1" applyAlignment="1">
      <alignment horizontal="center" vertical="center" wrapText="1"/>
    </xf>
    <xf fontId="4" fillId="3" borderId="1" numFmtId="162" xfId="0" applyNumberFormat="1" applyFont="1" applyFill="1" applyBorder="1" applyAlignment="1">
      <alignment horizontal="center" vertical="center" wrapText="1"/>
    </xf>
    <xf fontId="3" fillId="2" borderId="7" numFmtId="160" xfId="3" applyNumberFormat="1" applyFont="1" applyFill="1" applyBorder="1" applyAlignment="1">
      <alignment horizontal="center" vertical="center" wrapText="1"/>
    </xf>
    <xf fontId="4" fillId="2" borderId="1" numFmtId="164" xfId="3" applyNumberFormat="1" applyFont="1" applyFill="1" applyBorder="1" applyAlignment="1">
      <alignment horizontal="center" vertical="center" wrapText="1"/>
    </xf>
    <xf fontId="4" fillId="2" borderId="1" numFmtId="2" xfId="3" applyNumberFormat="1" applyFont="1" applyFill="1" applyBorder="1" applyAlignment="1">
      <alignment horizontal="center" vertical="center" wrapText="1"/>
    </xf>
    <xf fontId="4" fillId="3" borderId="1" numFmtId="2" xfId="0" applyNumberFormat="1" applyFont="1" applyFill="1" applyBorder="1" applyAlignment="1">
      <alignment horizontal="center" vertical="center" wrapText="1"/>
    </xf>
    <xf fontId="4" fillId="3" borderId="1" numFmtId="2" xfId="3" applyNumberFormat="1" applyFont="1" applyFill="1" applyBorder="1" applyAlignment="1">
      <alignment horizontal="center" vertical="center" wrapText="1"/>
    </xf>
    <xf fontId="3" fillId="3" borderId="1" numFmtId="2" xfId="0" applyNumberFormat="1" applyFont="1" applyFill="1" applyBorder="1" applyAlignment="1">
      <alignment horizontal="center" vertical="center" wrapText="1"/>
    </xf>
    <xf fontId="4" fillId="3" borderId="7" numFmtId="162" xfId="0" applyNumberFormat="1" applyFont="1" applyFill="1" applyBorder="1" applyAlignment="1">
      <alignment horizontal="center" vertical="center" wrapText="1"/>
    </xf>
    <xf fontId="3" fillId="5" borderId="2" numFmtId="163" xfId="0" applyNumberFormat="1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5" borderId="1" numFmtId="160" xfId="0" applyNumberFormat="1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4" fillId="3" borderId="1" numFmtId="165" xfId="0" applyNumberFormat="1" applyFont="1" applyFill="1" applyBorder="1" applyAlignment="1">
      <alignment horizontal="center" vertical="center" wrapText="1"/>
    </xf>
    <xf fontId="3" fillId="3" borderId="1" numFmtId="160" xfId="0" applyNumberFormat="1" applyFont="1" applyFill="1" applyBorder="1" applyAlignment="1">
      <alignment horizontal="center" vertical="center" wrapText="1"/>
    </xf>
    <xf fontId="3" fillId="2" borderId="1" numFmtId="0" xfId="3" applyFont="1" applyFill="1" applyBorder="1" applyAlignment="1">
      <alignment horizontal="center" vertical="center" wrapText="1"/>
    </xf>
    <xf fontId="4" fillId="3" borderId="7" numFmtId="2" xfId="0" applyNumberFormat="1" applyFont="1" applyFill="1" applyBorder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8" fillId="2" borderId="3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4" fillId="3" borderId="3" numFmtId="2" xfId="0" applyNumberFormat="1" applyFont="1" applyFill="1" applyBorder="1" applyAlignment="1">
      <alignment horizontal="center" vertical="center" wrapText="1"/>
    </xf>
    <xf fontId="3" fillId="3" borderId="3" numFmtId="2" xfId="0" applyNumberFormat="1" applyFon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>
      <alignment horizontal="center" vertical="center" wrapText="1"/>
    </xf>
    <xf fontId="3" fillId="4" borderId="3" numFmtId="163" xfId="0" applyNumberFormat="1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4" fillId="2" borderId="1" numFmtId="166" xfId="3" applyNumberFormat="1" applyFont="1" applyFill="1" applyBorder="1" applyAlignment="1">
      <alignment horizontal="center" vertical="center" wrapText="1"/>
    </xf>
    <xf fontId="4" fillId="3" borderId="3" numFmtId="166" xfId="0" applyNumberFormat="1" applyFont="1" applyFill="1" applyBorder="1" applyAlignment="1">
      <alignment horizontal="center" vertical="center" wrapText="1"/>
    </xf>
    <xf fontId="4" fillId="3" borderId="1" numFmtId="166" xfId="3" applyNumberFormat="1" applyFont="1" applyFill="1" applyBorder="1" applyAlignment="1">
      <alignment horizontal="center" vertical="center" wrapText="1"/>
    </xf>
    <xf fontId="3" fillId="3" borderId="3" numFmtId="166" xfId="0" applyNumberFormat="1" applyFont="1" applyFill="1" applyBorder="1" applyAlignment="1">
      <alignment horizontal="center" vertical="center" wrapText="1"/>
    </xf>
    <xf fontId="4" fillId="3" borderId="4" numFmtId="166" xfId="0" applyNumberFormat="1" applyFont="1" applyFill="1" applyBorder="1" applyAlignment="1">
      <alignment horizontal="center" vertical="center" wrapText="1"/>
    </xf>
    <xf fontId="3" fillId="5" borderId="8" numFmtId="163" xfId="0" applyNumberFormat="1" applyFont="1" applyFill="1" applyBorder="1" applyAlignment="1">
      <alignment horizontal="center" vertical="center" wrapText="1"/>
    </xf>
    <xf fontId="4" fillId="2" borderId="3" numFmtId="166" xfId="3" applyNumberFormat="1" applyFont="1" applyFill="1" applyBorder="1" applyAlignment="1">
      <alignment horizontal="center" vertical="center" wrapText="1"/>
    </xf>
    <xf fontId="4" fillId="3" borderId="3" numFmtId="166" xfId="3" applyNumberFormat="1" applyFont="1" applyFill="1" applyBorder="1" applyAlignment="1">
      <alignment horizontal="center" vertical="center" wrapText="1"/>
    </xf>
    <xf fontId="4" fillId="4" borderId="3" numFmtId="163" xfId="0" applyNumberFormat="1" applyFont="1" applyFill="1" applyBorder="1" applyAlignment="1">
      <alignment horizontal="center" vertical="center" wrapText="1"/>
    </xf>
    <xf fontId="3" fillId="5" borderId="9" numFmtId="163" xfId="0" applyNumberFormat="1" applyFont="1" applyFill="1" applyBorder="1" applyAlignment="1">
      <alignment horizontal="center" vertical="center" wrapText="1"/>
    </xf>
    <xf fontId="3" fillId="5" borderId="10" numFmtId="163" xfId="0" applyNumberFormat="1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5" fillId="2" borderId="10" numFmtId="0" xfId="0" applyFont="1" applyFill="1" applyBorder="1" applyAlignment="1">
      <alignment horizontal="center" vertical="center" wrapText="1"/>
    </xf>
    <xf fontId="4" fillId="2" borderId="10" numFmtId="166" xfId="3" applyNumberFormat="1" applyFont="1" applyFill="1" applyBorder="1" applyAlignment="1">
      <alignment horizontal="center" vertical="center" wrapText="1"/>
    </xf>
    <xf fontId="4" fillId="3" borderId="10" numFmtId="166" xfId="0" applyNumberFormat="1" applyFont="1" applyFill="1" applyBorder="1" applyAlignment="1">
      <alignment horizontal="center" vertical="center" wrapText="1"/>
    </xf>
    <xf fontId="4" fillId="3" borderId="10" numFmtId="166" xfId="3" applyNumberFormat="1" applyFont="1" applyFill="1" applyBorder="1" applyAlignment="1">
      <alignment horizontal="center" vertical="center" wrapText="1"/>
    </xf>
    <xf fontId="3" fillId="3" borderId="10" numFmtId="166" xfId="0" applyNumberFormat="1" applyFont="1" applyFill="1" applyBorder="1" applyAlignment="1">
      <alignment horizontal="center" vertical="center" wrapText="1"/>
    </xf>
    <xf fontId="4" fillId="4" borderId="10" numFmtId="163" xfId="0" applyNumberFormat="1" applyFont="1" applyFill="1" applyBorder="1" applyAlignment="1">
      <alignment horizontal="center" vertical="center" wrapText="1"/>
    </xf>
    <xf fontId="3" fillId="4" borderId="10" numFmtId="163" xfId="0" applyNumberFormat="1" applyFont="1" applyFill="1" applyBorder="1" applyAlignment="1">
      <alignment horizontal="center" vertical="center" wrapText="1"/>
    </xf>
    <xf fontId="9" fillId="6" borderId="0" numFmtId="0" xfId="0" applyFont="1" applyFill="1"/>
    <xf fontId="3" fillId="6" borderId="10" numFmtId="0" xfId="3" applyFont="1" applyFill="1" applyBorder="1" applyAlignment="1" applyProtection="1">
      <alignment horizontal="center" vertical="center" wrapText="1"/>
    </xf>
    <xf fontId="3" fillId="6" borderId="10" numFmtId="160" xfId="3" applyNumberFormat="1" applyFont="1" applyFill="1" applyBorder="1" applyAlignment="1" applyProtection="1">
      <alignment horizontal="center" vertical="center" wrapText="1"/>
    </xf>
    <xf fontId="4" fillId="2" borderId="6" numFmtId="166" xfId="3" applyNumberFormat="1" applyFont="1" applyFill="1" applyBorder="1" applyAlignment="1">
      <alignment horizontal="center" vertical="center" wrapText="1"/>
    </xf>
    <xf fontId="3" fillId="7" borderId="11" numFmtId="160" xfId="3" applyNumberFormat="1" applyFont="1" applyFill="1" applyBorder="1" applyAlignment="1" applyProtection="1">
      <alignment horizontal="center" vertical="center" wrapText="1"/>
    </xf>
    <xf fontId="4" fillId="3" borderId="5" numFmtId="166" xfId="0" applyNumberFormat="1" applyFont="1" applyFill="1" applyBorder="1" applyAlignment="1">
      <alignment horizontal="center" vertical="center" wrapText="1"/>
    </xf>
    <xf fontId="4" fillId="3" borderId="6" numFmtId="166" xfId="3" applyNumberFormat="1" applyFont="1" applyFill="1" applyBorder="1" applyAlignment="1">
      <alignment horizontal="center" vertical="center" wrapText="1"/>
    </xf>
    <xf fontId="3" fillId="7" borderId="11" numFmtId="160" xfId="0" applyNumberFormat="1" applyFont="1" applyFill="1" applyBorder="1" applyAlignment="1" applyProtection="1">
      <alignment horizontal="center" vertical="center" wrapText="1"/>
    </xf>
    <xf fontId="4" fillId="4" borderId="6" numFmtId="163" xfId="0" applyNumberFormat="1" applyFont="1" applyFill="1" applyBorder="1" applyAlignment="1">
      <alignment horizontal="center" vertical="center" wrapText="1"/>
    </xf>
    <xf fontId="3" fillId="4" borderId="5" numFmtId="163" xfId="0" applyNumberFormat="1" applyFont="1" applyFill="1" applyBorder="1" applyAlignment="1">
      <alignment horizontal="center" vertical="center" wrapText="1"/>
    </xf>
    <xf fontId="3" fillId="8" borderId="11" numFmtId="1" xfId="0" applyNumberFormat="1" applyFont="1" applyFill="1" applyBorder="1" applyAlignment="1" applyProtection="1">
      <alignment horizontal="center" vertical="center" wrapText="1"/>
    </xf>
    <xf fontId="3" fillId="8" borderId="11" numFmtId="0" xfId="0" applyFont="1" applyFill="1" applyBorder="1" applyAlignment="1" applyProtection="1">
      <alignment horizontal="center" vertical="center" wrapText="1"/>
    </xf>
    <xf fontId="3" fillId="7" borderId="10" numFmtId="0" xfId="0" applyFont="1" applyFill="1" applyBorder="1" applyAlignment="1" applyProtection="1">
      <alignment horizontal="center" vertical="center" wrapText="1"/>
    </xf>
    <xf fontId="3" fillId="3" borderId="10" numFmtId="0" xfId="0" applyFont="1" applyFill="1" applyBorder="1" applyAlignment="1" applyProtection="1">
      <alignment horizontal="center" vertical="center"/>
    </xf>
    <xf fontId="3" fillId="7" borderId="10" numFmtId="160" xfId="3" applyNumberFormat="1" applyFont="1" applyFill="1" applyBorder="1" applyAlignment="1" applyProtection="1">
      <alignment horizontal="center" vertical="center" wrapText="1"/>
    </xf>
    <xf fontId="3" fillId="7" borderId="10" numFmtId="160" xfId="0" applyNumberFormat="1" applyFont="1" applyFill="1" applyBorder="1" applyAlignment="1" applyProtection="1">
      <alignment horizontal="center" vertical="center" wrapText="1"/>
    </xf>
    <xf fontId="3" fillId="8" borderId="10" numFmtId="1" xfId="0" applyNumberFormat="1" applyFont="1" applyFill="1" applyBorder="1" applyAlignment="1" applyProtection="1">
      <alignment horizontal="center" vertical="center" wrapText="1"/>
    </xf>
    <xf fontId="3" fillId="8" borderId="10" numFmtId="0" xfId="0" applyFont="1" applyFill="1" applyBorder="1" applyAlignment="1" applyProtection="1">
      <alignment horizontal="center" vertical="center" wrapText="1"/>
    </xf>
    <xf fontId="3" fillId="6" borderId="9" numFmtId="0" xfId="3" applyFont="1" applyFill="1" applyBorder="1" applyAlignment="1">
      <alignment horizontal="center" vertical="center" wrapText="1"/>
    </xf>
    <xf fontId="5" fillId="6" borderId="3" numFmtId="160" xfId="3" applyNumberFormat="1" applyFont="1" applyFill="1" applyBorder="1" applyAlignment="1">
      <alignment horizontal="center" vertical="center" wrapText="1"/>
    </xf>
    <xf fontId="3" fillId="6" borderId="1" numFmtId="0" xfId="3" applyFont="1" applyFill="1" applyBorder="1" applyAlignment="1">
      <alignment horizontal="center" vertical="center" wrapText="1"/>
    </xf>
    <xf fontId="3" fillId="3" borderId="1" numFmtId="2" xfId="3" applyNumberFormat="1" applyFont="1" applyFill="1" applyBorder="1" applyAlignment="1">
      <alignment horizontal="center" vertical="center" wrapText="1"/>
    </xf>
    <xf fontId="3" fillId="3" borderId="7" numFmtId="2" xfId="0" applyNumberFormat="1" applyFont="1" applyFill="1" applyBorder="1" applyAlignment="1">
      <alignment horizontal="center" vertical="center" wrapText="1"/>
    </xf>
    <xf fontId="3" fillId="4" borderId="1" numFmtId="1" xfId="0" applyNumberFormat="1" applyFont="1" applyFill="1" applyBorder="1" applyAlignment="1">
      <alignment horizontal="center" vertical="center" wrapText="1"/>
    </xf>
    <xf fontId="3" fillId="4" borderId="1" numFmtId="0" xfId="0" applyFont="1" applyFill="1" applyBorder="1" applyAlignment="1">
      <alignment horizontal="center" vertical="center" wrapText="1"/>
    </xf>
    <xf fontId="3" fillId="5" borderId="8" numFmtId="0" xfId="0" applyFont="1" applyFill="1" applyBorder="1" applyAlignment="1">
      <alignment horizontal="center" vertical="center" wrapText="1"/>
    </xf>
    <xf fontId="3" fillId="5" borderId="3" numFmtId="0" xfId="0" applyFont="1" applyFill="1" applyBorder="1" applyAlignment="1">
      <alignment horizontal="center" vertical="center" wrapText="1"/>
    </xf>
    <xf fontId="3" fillId="5" borderId="1" numFmtId="0" xfId="0" applyFont="1" applyFill="1" applyBorder="1" applyAlignment="1">
      <alignment horizontal="center" vertical="center" wrapText="1"/>
    </xf>
    <xf fontId="3" fillId="3" borderId="7" numFmtId="162" xfId="0" applyNumberFormat="1" applyFont="1" applyFill="1" applyBorder="1" applyAlignment="1">
      <alignment horizontal="center" vertical="center" wrapText="1"/>
    </xf>
    <xf fontId="4" fillId="2" borderId="2" numFmtId="0" xfId="0" applyFont="1" applyFill="1" applyBorder="1" applyAlignment="1">
      <alignment horizontal="center" vertical="center" wrapText="1"/>
    </xf>
    <xf fontId="4" fillId="2" borderId="1" numFmtId="163" xfId="0" applyNumberFormat="1" applyFont="1" applyFill="1" applyBorder="1" applyAlignment="1">
      <alignment horizontal="center" vertical="center" wrapText="1"/>
    </xf>
    <xf fontId="4" fillId="5" borderId="1" numFmtId="163" xfId="0" applyNumberFormat="1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vertical="center" wrapText="1"/>
    </xf>
  </cellXfs>
  <cellStyles count="4">
    <cellStyle name="Обычный" xfId="0" builtinId="0"/>
    <cellStyle name="Обычный 6" xfId="1"/>
    <cellStyle name="Обычный 7" xfId="2"/>
    <cellStyle name="Обычный_версия3(б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2F2F2"/>
    <outlinePr applyStyles="0" summaryBelow="1" summaryRight="1" showOutlineSymbols="1"/>
    <pageSetUpPr autoPageBreaks="1" fitToPage="1"/>
  </sheetPr>
  <sheetViews>
    <sheetView zoomScale="50" workbookViewId="0">
      <selection activeCell="F2" activeCellId="0" sqref="B2:W2"/>
    </sheetView>
  </sheetViews>
  <sheetFormatPr defaultColWidth="9.140625" defaultRowHeight="14.25"/>
  <cols>
    <col customWidth="1" min="1" max="1" style="2" width="8.42578125"/>
    <col customWidth="1" min="2" max="2" style="1" width="7.5703125"/>
    <col customWidth="1" min="3" max="3" style="2" width="58.42578125"/>
    <col customWidth="1" min="4" max="4" style="2" width="41.42578125"/>
    <col customWidth="1" min="5" max="5" style="2" width="16.7109375"/>
    <col customWidth="1" min="6" max="6" style="3" width="19.28515625"/>
    <col customWidth="1" min="7" max="7" style="3" width="21.140625"/>
    <col customWidth="1" min="8" max="9" style="3" width="17.42578125"/>
    <col customWidth="1" min="10" max="10" style="1" width="13.85546875"/>
    <col customWidth="1" min="11" max="11" style="1" width="17.28515625"/>
    <col customWidth="1" min="12" max="12" style="3" width="16"/>
    <col customWidth="1" min="13" max="13" style="3" width="14.85546875"/>
    <col customWidth="1" min="14" max="14" style="3" width="17.7109375"/>
    <col customWidth="1" min="15" max="15" style="1" width="23.28515625"/>
    <col customWidth="1" min="16" max="16" style="3" width="13"/>
    <col customWidth="1" min="17" max="17" style="1" width="15.42578125"/>
    <col customWidth="1" min="18" max="18" style="1" width="15.7109375"/>
    <col customWidth="1" min="19" max="19" style="1" width="17.85546875"/>
    <col customWidth="1" min="20" max="20" style="1" width="17"/>
    <col customWidth="1" min="21" max="21" style="1" width="18.140625"/>
    <col customWidth="1" min="22" max="22" style="1" width="41.7109375"/>
    <col customWidth="1" min="23" max="23" style="1" width="28.140625"/>
    <col min="24" max="16384" style="1" width="9.140625"/>
  </cols>
  <sheetData>
    <row r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6" customFormat="1" ht="19.5" customHeight="1">
      <c r="A3" s="7"/>
      <c r="B3" s="8" t="s">
        <v>1</v>
      </c>
      <c r="C3" s="9" t="s">
        <v>2</v>
      </c>
      <c r="D3" s="8" t="s">
        <v>3</v>
      </c>
      <c r="E3" s="8" t="s">
        <v>4</v>
      </c>
      <c r="F3" s="8" t="s">
        <v>5</v>
      </c>
      <c r="G3" s="10" t="s">
        <v>6</v>
      </c>
      <c r="H3" s="10"/>
      <c r="I3" s="10"/>
      <c r="J3" s="10"/>
      <c r="K3" s="10"/>
      <c r="L3" s="10"/>
      <c r="M3" s="10"/>
      <c r="N3" s="11" t="s">
        <v>7</v>
      </c>
      <c r="O3" s="11"/>
      <c r="P3" s="11"/>
      <c r="Q3" s="11"/>
      <c r="R3" s="11"/>
      <c r="S3" s="12" t="s">
        <v>8</v>
      </c>
      <c r="T3" s="12"/>
      <c r="U3" s="12"/>
      <c r="V3" s="12"/>
      <c r="W3" s="8" t="s">
        <v>9</v>
      </c>
    </row>
    <row r="4" s="6" customFormat="1" ht="19.5" customHeight="1">
      <c r="A4" s="7"/>
      <c r="B4" s="8"/>
      <c r="C4" s="9"/>
      <c r="D4" s="8"/>
      <c r="E4" s="8"/>
      <c r="F4" s="8"/>
      <c r="G4" s="13" t="s">
        <v>10</v>
      </c>
      <c r="H4" s="13" t="s">
        <v>11</v>
      </c>
      <c r="I4" s="14"/>
      <c r="J4" s="10" t="s">
        <v>12</v>
      </c>
      <c r="K4" s="10"/>
      <c r="L4" s="10">
        <v>2026</v>
      </c>
      <c r="M4" s="10" t="s">
        <v>13</v>
      </c>
      <c r="N4" s="11" t="s">
        <v>14</v>
      </c>
      <c r="O4" s="11" t="s">
        <v>15</v>
      </c>
      <c r="P4" s="11">
        <v>2024</v>
      </c>
      <c r="Q4" s="11" t="s">
        <v>12</v>
      </c>
      <c r="R4" s="11"/>
      <c r="S4" s="12"/>
      <c r="T4" s="12"/>
      <c r="U4" s="12"/>
      <c r="V4" s="12"/>
      <c r="W4" s="8"/>
    </row>
    <row r="5" s="6" customFormat="1" ht="106.5" customHeight="1">
      <c r="A5" s="7"/>
      <c r="B5" s="8"/>
      <c r="C5" s="9"/>
      <c r="D5" s="8"/>
      <c r="E5" s="8"/>
      <c r="F5" s="8"/>
      <c r="G5" s="15"/>
      <c r="H5" s="15"/>
      <c r="I5" s="15">
        <v>2025</v>
      </c>
      <c r="J5" s="16" t="s">
        <v>16</v>
      </c>
      <c r="K5" s="16" t="s">
        <v>17</v>
      </c>
      <c r="L5" s="10"/>
      <c r="M5" s="10"/>
      <c r="N5" s="11"/>
      <c r="O5" s="11"/>
      <c r="P5" s="11"/>
      <c r="Q5" s="11" t="s">
        <v>18</v>
      </c>
      <c r="R5" s="11" t="s">
        <v>19</v>
      </c>
      <c r="S5" s="12"/>
      <c r="T5" s="12"/>
      <c r="U5" s="12"/>
      <c r="V5" s="12"/>
      <c r="W5" s="8"/>
    </row>
    <row r="6" s="6" customFormat="1" ht="180" customHeight="1">
      <c r="A6" s="7"/>
      <c r="B6" s="8"/>
      <c r="C6" s="9"/>
      <c r="D6" s="8"/>
      <c r="E6" s="8"/>
      <c r="F6" s="8"/>
      <c r="G6" s="17"/>
      <c r="H6" s="17"/>
      <c r="I6" s="10" t="s">
        <v>20</v>
      </c>
      <c r="J6" s="10" t="s">
        <v>20</v>
      </c>
      <c r="K6" s="10" t="s">
        <v>20</v>
      </c>
      <c r="L6" s="10" t="s">
        <v>21</v>
      </c>
      <c r="M6" s="10"/>
      <c r="N6" s="11" t="s">
        <v>22</v>
      </c>
      <c r="O6" s="11" t="s">
        <v>20</v>
      </c>
      <c r="P6" s="11" t="s">
        <v>20</v>
      </c>
      <c r="Q6" s="11" t="s">
        <v>20</v>
      </c>
      <c r="R6" s="11" t="s">
        <v>20</v>
      </c>
      <c r="S6" s="12" t="s">
        <v>23</v>
      </c>
      <c r="T6" s="12" t="s">
        <v>24</v>
      </c>
      <c r="U6" s="12" t="s">
        <v>25</v>
      </c>
      <c r="V6" s="18" t="s">
        <v>26</v>
      </c>
      <c r="W6" s="8"/>
    </row>
    <row r="7" ht="19.5">
      <c r="B7" s="19">
        <v>1</v>
      </c>
      <c r="C7" s="20">
        <v>2</v>
      </c>
      <c r="D7" s="20">
        <v>4</v>
      </c>
      <c r="E7" s="19">
        <v>5</v>
      </c>
      <c r="F7" s="20">
        <v>6</v>
      </c>
      <c r="G7" s="19">
        <v>7</v>
      </c>
      <c r="H7" s="20"/>
      <c r="I7" s="20">
        <v>8</v>
      </c>
      <c r="J7" s="19">
        <v>9</v>
      </c>
      <c r="K7" s="20">
        <v>10</v>
      </c>
      <c r="L7" s="19">
        <v>11</v>
      </c>
      <c r="M7" s="20">
        <v>12</v>
      </c>
      <c r="N7" s="21">
        <v>13</v>
      </c>
      <c r="O7" s="20">
        <v>14</v>
      </c>
      <c r="P7" s="19">
        <v>15</v>
      </c>
      <c r="Q7" s="20">
        <v>16</v>
      </c>
      <c r="R7" s="19">
        <v>17</v>
      </c>
      <c r="S7" s="20">
        <v>18</v>
      </c>
      <c r="T7" s="19">
        <v>19</v>
      </c>
      <c r="U7" s="20">
        <v>20</v>
      </c>
      <c r="V7" s="19">
        <v>21</v>
      </c>
      <c r="W7" s="20">
        <v>24</v>
      </c>
    </row>
    <row r="8" ht="147" customHeight="1">
      <c r="A8" s="2" t="s">
        <v>27</v>
      </c>
      <c r="B8" s="19">
        <v>1</v>
      </c>
      <c r="C8" s="22" t="s">
        <v>28</v>
      </c>
      <c r="D8" s="23" t="s">
        <v>29</v>
      </c>
      <c r="E8" s="19" t="s">
        <v>30</v>
      </c>
      <c r="F8" s="24">
        <f t="shared" ref="F8:F9" si="0">G8+L8+M8+I8</f>
        <v>31796.243999999999</v>
      </c>
      <c r="G8" s="25">
        <f>23727.3+H8</f>
        <v>28559.995999999999</v>
      </c>
      <c r="H8" s="25">
        <v>4832.6959999999999</v>
      </c>
      <c r="I8" s="26">
        <f>SUM(J8:K8)</f>
        <v>3236.248</v>
      </c>
      <c r="J8" s="27">
        <v>500</v>
      </c>
      <c r="K8" s="27">
        <v>2736.248</v>
      </c>
      <c r="L8" s="28">
        <v>0</v>
      </c>
      <c r="M8" s="28">
        <v>0</v>
      </c>
      <c r="N8" s="29">
        <v>1300</v>
      </c>
      <c r="O8" s="30">
        <v>1159</v>
      </c>
      <c r="P8" s="29">
        <f>SUM(Q8,R8)</f>
        <v>0</v>
      </c>
      <c r="Q8" s="30">
        <v>0</v>
      </c>
      <c r="R8" s="30">
        <v>0</v>
      </c>
      <c r="S8" s="31">
        <v>0</v>
      </c>
      <c r="T8" s="31">
        <v>0</v>
      </c>
      <c r="U8" s="31">
        <v>0</v>
      </c>
      <c r="V8" s="31">
        <v>0</v>
      </c>
      <c r="W8" s="19" t="s">
        <v>31</v>
      </c>
    </row>
    <row r="9" ht="119.25" customHeight="1">
      <c r="A9" s="2" t="s">
        <v>27</v>
      </c>
      <c r="B9" s="19">
        <f t="shared" ref="B9:B10" si="1">B8+1</f>
        <v>2</v>
      </c>
      <c r="C9" s="22" t="s">
        <v>32</v>
      </c>
      <c r="D9" s="23" t="s">
        <v>33</v>
      </c>
      <c r="E9" s="19" t="s">
        <v>34</v>
      </c>
      <c r="F9" s="32">
        <f t="shared" si="0"/>
        <v>79.189999999999998</v>
      </c>
      <c r="G9" s="26">
        <f>61.59+17.6</f>
        <v>79.189999999999998</v>
      </c>
      <c r="H9" s="26">
        <v>17.600000000000001</v>
      </c>
      <c r="I9" s="26">
        <v>0</v>
      </c>
      <c r="J9" s="33">
        <v>0</v>
      </c>
      <c r="K9" s="33">
        <v>0</v>
      </c>
      <c r="L9" s="34">
        <v>0</v>
      </c>
      <c r="M9" s="34">
        <v>0</v>
      </c>
      <c r="N9" s="29">
        <f t="shared" ref="N9:N15" si="2">SUM(O9,P9)</f>
        <v>40</v>
      </c>
      <c r="O9" s="30">
        <v>40</v>
      </c>
      <c r="P9" s="29">
        <v>0</v>
      </c>
      <c r="Q9" s="30">
        <v>0</v>
      </c>
      <c r="R9" s="30">
        <v>0</v>
      </c>
      <c r="S9" s="31">
        <v>1300</v>
      </c>
      <c r="T9" s="31">
        <v>157.30000000000001</v>
      </c>
      <c r="U9" s="31">
        <v>102.3</v>
      </c>
      <c r="V9" s="31">
        <v>0</v>
      </c>
      <c r="W9" s="19" t="s">
        <v>31</v>
      </c>
    </row>
    <row r="10" ht="102.75" customHeight="1">
      <c r="A10" s="2" t="s">
        <v>27</v>
      </c>
      <c r="B10" s="19">
        <f t="shared" si="1"/>
        <v>3</v>
      </c>
      <c r="C10" s="22" t="s">
        <v>35</v>
      </c>
      <c r="D10" s="35" t="s">
        <v>36</v>
      </c>
      <c r="E10" s="19" t="s">
        <v>37</v>
      </c>
      <c r="F10" s="24">
        <f t="shared" ref="F10:F56" si="3">G10+L10+M10+I10</f>
        <v>79.799999999999997</v>
      </c>
      <c r="G10" s="34">
        <v>50.799999999999997</v>
      </c>
      <c r="H10" s="34">
        <v>0</v>
      </c>
      <c r="I10" s="26">
        <f t="shared" ref="I10:I56" si="4">SUM(J10:K10)</f>
        <v>0</v>
      </c>
      <c r="J10" s="27">
        <v>0</v>
      </c>
      <c r="K10" s="27">
        <v>0</v>
      </c>
      <c r="L10" s="34">
        <v>29</v>
      </c>
      <c r="M10" s="34">
        <v>0</v>
      </c>
      <c r="N10" s="29">
        <f t="shared" si="2"/>
        <v>0</v>
      </c>
      <c r="O10" s="30">
        <v>0</v>
      </c>
      <c r="P10" s="29">
        <f t="shared" ref="P10:P47" si="5">SUM(Q10,R10)</f>
        <v>0</v>
      </c>
      <c r="Q10" s="30">
        <v>0</v>
      </c>
      <c r="R10" s="30">
        <v>0</v>
      </c>
      <c r="S10" s="31">
        <v>0</v>
      </c>
      <c r="T10" s="31">
        <v>0</v>
      </c>
      <c r="U10" s="31">
        <v>0</v>
      </c>
      <c r="V10" s="31">
        <v>0</v>
      </c>
      <c r="W10" s="19" t="s">
        <v>38</v>
      </c>
    </row>
    <row r="11" ht="192.75" customHeight="1">
      <c r="A11" s="2" t="s">
        <v>27</v>
      </c>
      <c r="B11" s="19">
        <f t="shared" ref="B11:B56" si="6">B10+1</f>
        <v>4</v>
      </c>
      <c r="C11" s="22" t="s">
        <v>39</v>
      </c>
      <c r="D11" s="23" t="s">
        <v>40</v>
      </c>
      <c r="E11" s="19" t="s">
        <v>41</v>
      </c>
      <c r="F11" s="36">
        <f t="shared" si="3"/>
        <v>105.625</v>
      </c>
      <c r="G11" s="34">
        <v>105.625</v>
      </c>
      <c r="H11" s="34">
        <v>0</v>
      </c>
      <c r="I11" s="26">
        <f t="shared" si="4"/>
        <v>0</v>
      </c>
      <c r="J11" s="33">
        <v>0</v>
      </c>
      <c r="K11" s="33">
        <v>0</v>
      </c>
      <c r="L11" s="34">
        <v>0</v>
      </c>
      <c r="M11" s="34">
        <v>0</v>
      </c>
      <c r="N11" s="29">
        <f t="shared" si="2"/>
        <v>5</v>
      </c>
      <c r="O11" s="30">
        <v>5</v>
      </c>
      <c r="P11" s="29">
        <f t="shared" si="5"/>
        <v>0</v>
      </c>
      <c r="Q11" s="30">
        <v>0</v>
      </c>
      <c r="R11" s="30">
        <v>0</v>
      </c>
      <c r="S11" s="31">
        <v>0</v>
      </c>
      <c r="T11" s="31">
        <v>0</v>
      </c>
      <c r="U11" s="31">
        <v>0</v>
      </c>
      <c r="V11" s="31">
        <v>0</v>
      </c>
      <c r="W11" s="19" t="s">
        <v>31</v>
      </c>
    </row>
    <row r="12" ht="58.5">
      <c r="A12" s="2" t="s">
        <v>27</v>
      </c>
      <c r="B12" s="19">
        <f t="shared" si="6"/>
        <v>5</v>
      </c>
      <c r="C12" s="22" t="s">
        <v>42</v>
      </c>
      <c r="D12" s="19" t="s">
        <v>43</v>
      </c>
      <c r="E12" s="19" t="s">
        <v>44</v>
      </c>
      <c r="F12" s="37">
        <f t="shared" si="3"/>
        <v>820</v>
      </c>
      <c r="G12" s="38">
        <f>785.3+14.7+20</f>
        <v>820</v>
      </c>
      <c r="H12" s="38">
        <v>34.700000000000003</v>
      </c>
      <c r="I12" s="39">
        <f t="shared" si="4"/>
        <v>0</v>
      </c>
      <c r="J12" s="40">
        <v>0</v>
      </c>
      <c r="K12" s="40">
        <v>0</v>
      </c>
      <c r="L12" s="38">
        <v>0</v>
      </c>
      <c r="M12" s="38">
        <v>0</v>
      </c>
      <c r="N12" s="29">
        <f t="shared" si="2"/>
        <v>0</v>
      </c>
      <c r="O12" s="30">
        <v>0</v>
      </c>
      <c r="P12" s="29">
        <f t="shared" si="5"/>
        <v>0</v>
      </c>
      <c r="Q12" s="30">
        <v>0</v>
      </c>
      <c r="R12" s="30">
        <v>0</v>
      </c>
      <c r="S12" s="31">
        <v>0</v>
      </c>
      <c r="T12" s="31">
        <v>0</v>
      </c>
      <c r="U12" s="31">
        <v>0</v>
      </c>
      <c r="V12" s="31">
        <v>0</v>
      </c>
      <c r="W12" s="19" t="s">
        <v>45</v>
      </c>
    </row>
    <row r="13" ht="58.5">
      <c r="A13" s="2" t="s">
        <v>27</v>
      </c>
      <c r="B13" s="19">
        <f t="shared" si="6"/>
        <v>6</v>
      </c>
      <c r="C13" s="22" t="s">
        <v>46</v>
      </c>
      <c r="D13" s="19" t="s">
        <v>43</v>
      </c>
      <c r="E13" s="19" t="s">
        <v>47</v>
      </c>
      <c r="F13" s="37">
        <f t="shared" si="3"/>
        <v>329.99999999999994</v>
      </c>
      <c r="G13" s="38">
        <f>188.2+H13-41.6</f>
        <v>254.19999999999996</v>
      </c>
      <c r="H13" s="38">
        <v>107.59999999999999</v>
      </c>
      <c r="I13" s="39">
        <f t="shared" si="4"/>
        <v>75.799999999999997</v>
      </c>
      <c r="J13" s="40">
        <v>60</v>
      </c>
      <c r="K13" s="40">
        <v>15.800000000000001</v>
      </c>
      <c r="L13" s="38">
        <v>0</v>
      </c>
      <c r="M13" s="38">
        <v>0</v>
      </c>
      <c r="N13" s="29">
        <f t="shared" si="2"/>
        <v>8</v>
      </c>
      <c r="O13" s="30">
        <v>0</v>
      </c>
      <c r="P13" s="29">
        <f t="shared" si="5"/>
        <v>8</v>
      </c>
      <c r="Q13" s="30">
        <v>0</v>
      </c>
      <c r="R13" s="30">
        <v>8</v>
      </c>
      <c r="S13" s="31">
        <v>0</v>
      </c>
      <c r="T13" s="31">
        <v>0</v>
      </c>
      <c r="U13" s="31">
        <v>0</v>
      </c>
      <c r="V13" s="31">
        <v>0</v>
      </c>
      <c r="W13" s="19" t="s">
        <v>31</v>
      </c>
    </row>
    <row r="14" ht="58.5">
      <c r="A14" s="2" t="s">
        <v>27</v>
      </c>
      <c r="B14" s="19">
        <f t="shared" si="6"/>
        <v>7</v>
      </c>
      <c r="C14" s="22" t="s">
        <v>48</v>
      </c>
      <c r="D14" s="19" t="s">
        <v>43</v>
      </c>
      <c r="E14" s="19" t="s">
        <v>47</v>
      </c>
      <c r="F14" s="37">
        <f t="shared" si="3"/>
        <v>160</v>
      </c>
      <c r="G14" s="38">
        <v>119.5</v>
      </c>
      <c r="H14" s="38">
        <v>43.060000000000002</v>
      </c>
      <c r="I14" s="39">
        <f t="shared" si="4"/>
        <v>40.5</v>
      </c>
      <c r="J14" s="40">
        <v>40.5</v>
      </c>
      <c r="K14" s="40">
        <v>0</v>
      </c>
      <c r="L14" s="38">
        <v>0</v>
      </c>
      <c r="M14" s="38">
        <v>0</v>
      </c>
      <c r="N14" s="29">
        <f t="shared" si="2"/>
        <v>0</v>
      </c>
      <c r="O14" s="30">
        <v>0</v>
      </c>
      <c r="P14" s="29">
        <f t="shared" si="5"/>
        <v>0</v>
      </c>
      <c r="Q14" s="30">
        <v>0</v>
      </c>
      <c r="R14" s="30">
        <v>0</v>
      </c>
      <c r="S14" s="31">
        <v>0</v>
      </c>
      <c r="T14" s="31">
        <v>0</v>
      </c>
      <c r="U14" s="31">
        <v>0</v>
      </c>
      <c r="V14" s="31">
        <v>0</v>
      </c>
      <c r="W14" s="19" t="s">
        <v>49</v>
      </c>
    </row>
    <row r="15" ht="58.5">
      <c r="A15" s="2" t="s">
        <v>27</v>
      </c>
      <c r="B15" s="19">
        <f t="shared" si="6"/>
        <v>8</v>
      </c>
      <c r="C15" s="22" t="s">
        <v>50</v>
      </c>
      <c r="D15" s="19" t="s">
        <v>43</v>
      </c>
      <c r="E15" s="19" t="s">
        <v>51</v>
      </c>
      <c r="F15" s="37">
        <f t="shared" si="3"/>
        <v>96.030000000000001</v>
      </c>
      <c r="G15" s="38">
        <v>94.969999999999999</v>
      </c>
      <c r="H15" s="38">
        <v>13.970000000000001</v>
      </c>
      <c r="I15" s="39">
        <f t="shared" si="4"/>
        <v>1.0600000000000001</v>
      </c>
      <c r="J15" s="40">
        <v>0</v>
      </c>
      <c r="K15" s="40">
        <v>1.0600000000000001</v>
      </c>
      <c r="L15" s="38">
        <v>0</v>
      </c>
      <c r="M15" s="38">
        <v>0</v>
      </c>
      <c r="N15" s="29">
        <f t="shared" si="2"/>
        <v>0</v>
      </c>
      <c r="O15" s="30">
        <v>0</v>
      </c>
      <c r="P15" s="29">
        <f t="shared" si="5"/>
        <v>0</v>
      </c>
      <c r="Q15" s="30">
        <v>0</v>
      </c>
      <c r="R15" s="30">
        <v>0</v>
      </c>
      <c r="S15" s="31">
        <v>0</v>
      </c>
      <c r="T15" s="31">
        <v>0</v>
      </c>
      <c r="U15" s="31">
        <v>0</v>
      </c>
      <c r="V15" s="31">
        <v>0</v>
      </c>
      <c r="W15" s="19" t="s">
        <v>31</v>
      </c>
    </row>
    <row r="16" ht="58.5">
      <c r="A16" s="2" t="s">
        <v>27</v>
      </c>
      <c r="B16" s="19">
        <f t="shared" si="6"/>
        <v>9</v>
      </c>
      <c r="C16" s="22" t="s">
        <v>52</v>
      </c>
      <c r="D16" s="19" t="s">
        <v>53</v>
      </c>
      <c r="E16" s="19" t="s">
        <v>54</v>
      </c>
      <c r="F16" s="32">
        <f t="shared" si="3"/>
        <v>282.86150000000004</v>
      </c>
      <c r="G16" s="34">
        <v>205.85300000000001</v>
      </c>
      <c r="H16" s="34">
        <v>21.600000000000001</v>
      </c>
      <c r="I16" s="26">
        <f t="shared" si="4"/>
        <v>31.635000000000002</v>
      </c>
      <c r="J16" s="27">
        <v>1.635</v>
      </c>
      <c r="K16" s="27">
        <v>30</v>
      </c>
      <c r="L16" s="34">
        <v>25.3735</v>
      </c>
      <c r="M16" s="41">
        <v>20</v>
      </c>
      <c r="N16" s="29">
        <v>126</v>
      </c>
      <c r="O16" s="30">
        <v>114</v>
      </c>
      <c r="P16" s="29">
        <f t="shared" si="5"/>
        <v>12</v>
      </c>
      <c r="Q16" s="30">
        <v>0</v>
      </c>
      <c r="R16" s="30">
        <v>12</v>
      </c>
      <c r="S16" s="42">
        <v>0</v>
      </c>
      <c r="T16" s="31">
        <v>0</v>
      </c>
      <c r="U16" s="31">
        <v>0</v>
      </c>
      <c r="V16" s="31">
        <v>0</v>
      </c>
      <c r="W16" s="19" t="s">
        <v>31</v>
      </c>
    </row>
    <row r="17" ht="66.75" customHeight="1">
      <c r="A17" s="2" t="s">
        <v>27</v>
      </c>
      <c r="B17" s="19">
        <f t="shared" si="6"/>
        <v>10</v>
      </c>
      <c r="C17" s="22" t="s">
        <v>55</v>
      </c>
      <c r="D17" s="19" t="s">
        <v>56</v>
      </c>
      <c r="E17" s="19" t="s">
        <v>57</v>
      </c>
      <c r="F17" s="32">
        <f t="shared" si="3"/>
        <v>13.5</v>
      </c>
      <c r="G17" s="34">
        <v>12.9</v>
      </c>
      <c r="H17" s="34">
        <v>12.9</v>
      </c>
      <c r="I17" s="26">
        <f t="shared" si="4"/>
        <v>0.59999999999999998</v>
      </c>
      <c r="J17" s="27">
        <v>0</v>
      </c>
      <c r="K17" s="27">
        <v>0.59999999999999998</v>
      </c>
      <c r="L17" s="34">
        <v>0</v>
      </c>
      <c r="M17" s="41">
        <v>0</v>
      </c>
      <c r="N17" s="29">
        <v>10</v>
      </c>
      <c r="O17" s="30">
        <v>0</v>
      </c>
      <c r="P17" s="29">
        <f t="shared" si="5"/>
        <v>10</v>
      </c>
      <c r="Q17" s="30">
        <v>0</v>
      </c>
      <c r="R17" s="30">
        <v>10</v>
      </c>
      <c r="S17" s="42">
        <v>0</v>
      </c>
      <c r="T17" s="31">
        <v>0</v>
      </c>
      <c r="U17" s="31">
        <v>0</v>
      </c>
      <c r="V17" s="31">
        <v>0</v>
      </c>
      <c r="W17" s="19" t="s">
        <v>45</v>
      </c>
    </row>
    <row r="18" ht="43.5" customHeight="1">
      <c r="A18" s="2" t="s">
        <v>27</v>
      </c>
      <c r="B18" s="19">
        <f t="shared" si="6"/>
        <v>11</v>
      </c>
      <c r="C18" s="22" t="s">
        <v>58</v>
      </c>
      <c r="D18" s="19" t="s">
        <v>59</v>
      </c>
      <c r="E18" s="19" t="s">
        <v>60</v>
      </c>
      <c r="F18" s="32">
        <f t="shared" si="3"/>
        <v>10.949999999999999</v>
      </c>
      <c r="G18" s="34">
        <v>0</v>
      </c>
      <c r="H18" s="34">
        <v>0</v>
      </c>
      <c r="I18" s="26">
        <f t="shared" si="4"/>
        <v>0.94999999999999996</v>
      </c>
      <c r="J18" s="27">
        <v>0</v>
      </c>
      <c r="K18" s="27">
        <v>0.94999999999999996</v>
      </c>
      <c r="L18" s="34">
        <v>3.5</v>
      </c>
      <c r="M18" s="41">
        <v>6.5</v>
      </c>
      <c r="N18" s="29">
        <v>55</v>
      </c>
      <c r="O18" s="30">
        <v>0</v>
      </c>
      <c r="P18" s="29">
        <v>0</v>
      </c>
      <c r="Q18" s="30">
        <v>0</v>
      </c>
      <c r="R18" s="30">
        <v>0</v>
      </c>
      <c r="S18" s="42">
        <v>0</v>
      </c>
      <c r="T18" s="31">
        <v>0</v>
      </c>
      <c r="U18" s="31">
        <v>0</v>
      </c>
      <c r="V18" s="31">
        <v>0</v>
      </c>
      <c r="W18" s="19" t="s">
        <v>61</v>
      </c>
    </row>
    <row r="19" ht="165" customHeight="1">
      <c r="A19" s="2" t="s">
        <v>27</v>
      </c>
      <c r="B19" s="19">
        <f t="shared" si="6"/>
        <v>12</v>
      </c>
      <c r="C19" s="20" t="s">
        <v>62</v>
      </c>
      <c r="D19" s="19" t="s">
        <v>63</v>
      </c>
      <c r="E19" s="19" t="s">
        <v>47</v>
      </c>
      <c r="F19" s="32">
        <f t="shared" si="3"/>
        <v>70</v>
      </c>
      <c r="G19" s="34">
        <v>35</v>
      </c>
      <c r="H19" s="34">
        <v>34.5</v>
      </c>
      <c r="I19" s="26">
        <f t="shared" si="4"/>
        <v>35</v>
      </c>
      <c r="J19" s="27">
        <v>3</v>
      </c>
      <c r="K19" s="27">
        <v>32</v>
      </c>
      <c r="L19" s="34">
        <v>0</v>
      </c>
      <c r="M19" s="41">
        <v>0</v>
      </c>
      <c r="N19" s="29">
        <v>24</v>
      </c>
      <c r="O19" s="30">
        <v>0</v>
      </c>
      <c r="P19" s="29">
        <f t="shared" si="5"/>
        <v>0</v>
      </c>
      <c r="Q19" s="30">
        <v>0</v>
      </c>
      <c r="R19" s="30">
        <v>0</v>
      </c>
      <c r="S19" s="42" t="s">
        <v>64</v>
      </c>
      <c r="T19" s="31">
        <v>0</v>
      </c>
      <c r="U19" s="31" t="s">
        <v>65</v>
      </c>
      <c r="V19" s="31">
        <v>0</v>
      </c>
      <c r="W19" s="19" t="s">
        <v>31</v>
      </c>
    </row>
    <row r="20" ht="39">
      <c r="A20" s="2" t="s">
        <v>27</v>
      </c>
      <c r="B20" s="19">
        <f t="shared" si="6"/>
        <v>13</v>
      </c>
      <c r="C20" s="20" t="s">
        <v>66</v>
      </c>
      <c r="D20" s="19" t="s">
        <v>67</v>
      </c>
      <c r="E20" s="19" t="s">
        <v>47</v>
      </c>
      <c r="F20" s="32">
        <f t="shared" si="3"/>
        <v>70</v>
      </c>
      <c r="G20" s="34">
        <v>0.54800000000000004</v>
      </c>
      <c r="H20" s="34">
        <v>0.054800000000000001</v>
      </c>
      <c r="I20" s="26">
        <f t="shared" si="4"/>
        <v>34.451999999999998</v>
      </c>
      <c r="J20" s="27">
        <v>0.45200000000000001</v>
      </c>
      <c r="K20" s="27">
        <v>34</v>
      </c>
      <c r="L20" s="34">
        <v>35</v>
      </c>
      <c r="M20" s="41">
        <v>0</v>
      </c>
      <c r="N20" s="29">
        <v>40</v>
      </c>
      <c r="O20" s="30">
        <v>0</v>
      </c>
      <c r="P20" s="29">
        <f t="shared" si="5"/>
        <v>0</v>
      </c>
      <c r="Q20" s="30">
        <v>0</v>
      </c>
      <c r="R20" s="30">
        <v>0</v>
      </c>
      <c r="S20" s="42">
        <v>0</v>
      </c>
      <c r="T20" s="31">
        <v>0</v>
      </c>
      <c r="U20" s="31">
        <v>0</v>
      </c>
      <c r="V20" s="31">
        <v>0</v>
      </c>
      <c r="W20" s="19" t="s">
        <v>31</v>
      </c>
    </row>
    <row r="21" ht="39">
      <c r="A21" s="2" t="s">
        <v>27</v>
      </c>
      <c r="B21" s="19">
        <f t="shared" si="6"/>
        <v>14</v>
      </c>
      <c r="C21" s="20" t="s">
        <v>68</v>
      </c>
      <c r="D21" s="19" t="s">
        <v>69</v>
      </c>
      <c r="E21" s="19" t="s">
        <v>57</v>
      </c>
      <c r="F21" s="32">
        <f t="shared" si="3"/>
        <v>10</v>
      </c>
      <c r="G21" s="34">
        <v>0</v>
      </c>
      <c r="H21" s="34">
        <v>0</v>
      </c>
      <c r="I21" s="26">
        <f t="shared" si="4"/>
        <v>5</v>
      </c>
      <c r="J21" s="27">
        <v>0.10000000000000001</v>
      </c>
      <c r="K21" s="27">
        <v>4.9000000000000004</v>
      </c>
      <c r="L21" s="34">
        <v>5</v>
      </c>
      <c r="M21" s="41">
        <v>0</v>
      </c>
      <c r="N21" s="29">
        <v>5</v>
      </c>
      <c r="O21" s="30">
        <v>0</v>
      </c>
      <c r="P21" s="29">
        <f t="shared" si="5"/>
        <v>0</v>
      </c>
      <c r="Q21" s="30">
        <v>0</v>
      </c>
      <c r="R21" s="30">
        <v>0</v>
      </c>
      <c r="S21" s="42">
        <v>0</v>
      </c>
      <c r="T21" s="31">
        <v>0</v>
      </c>
      <c r="U21" s="31">
        <v>0</v>
      </c>
      <c r="V21" s="31">
        <v>0</v>
      </c>
      <c r="W21" s="19" t="s">
        <v>61</v>
      </c>
    </row>
    <row r="22" ht="58.5">
      <c r="A22" s="2" t="s">
        <v>27</v>
      </c>
      <c r="B22" s="19">
        <f t="shared" si="6"/>
        <v>15</v>
      </c>
      <c r="C22" s="20" t="s">
        <v>70</v>
      </c>
      <c r="D22" s="19" t="s">
        <v>71</v>
      </c>
      <c r="E22" s="19" t="s">
        <v>47</v>
      </c>
      <c r="F22" s="32">
        <f t="shared" si="3"/>
        <v>64.393500000000003</v>
      </c>
      <c r="G22" s="34">
        <v>42.393500000000003</v>
      </c>
      <c r="H22" s="34">
        <f>23.697+1.6965</f>
        <v>25.3935</v>
      </c>
      <c r="I22" s="26">
        <f t="shared" si="4"/>
        <v>22</v>
      </c>
      <c r="J22" s="27">
        <v>2</v>
      </c>
      <c r="K22" s="27">
        <v>20</v>
      </c>
      <c r="L22" s="34">
        <v>0</v>
      </c>
      <c r="M22" s="41">
        <v>0</v>
      </c>
      <c r="N22" s="29">
        <v>28</v>
      </c>
      <c r="O22" s="30">
        <v>0</v>
      </c>
      <c r="P22" s="29">
        <f t="shared" si="5"/>
        <v>28</v>
      </c>
      <c r="Q22" s="30">
        <v>0</v>
      </c>
      <c r="R22" s="30">
        <v>28</v>
      </c>
      <c r="S22" s="42">
        <v>0</v>
      </c>
      <c r="T22" s="31" t="s">
        <v>72</v>
      </c>
      <c r="U22" s="31">
        <v>0</v>
      </c>
      <c r="V22" s="31">
        <v>0</v>
      </c>
      <c r="W22" s="19" t="s">
        <v>31</v>
      </c>
    </row>
    <row r="23" ht="97.5">
      <c r="A23" s="2" t="s">
        <v>27</v>
      </c>
      <c r="B23" s="19">
        <f t="shared" si="6"/>
        <v>16</v>
      </c>
      <c r="C23" s="20" t="s">
        <v>73</v>
      </c>
      <c r="D23" s="19" t="s">
        <v>74</v>
      </c>
      <c r="E23" s="19" t="s">
        <v>75</v>
      </c>
      <c r="F23" s="32">
        <f t="shared" si="3"/>
        <v>211.02100000000002</v>
      </c>
      <c r="G23" s="34">
        <v>103.40000000000001</v>
      </c>
      <c r="H23" s="34">
        <v>0</v>
      </c>
      <c r="I23" s="26">
        <f t="shared" si="4"/>
        <v>0</v>
      </c>
      <c r="J23" s="27">
        <v>0</v>
      </c>
      <c r="K23" s="27">
        <v>0</v>
      </c>
      <c r="L23" s="34">
        <v>107.621</v>
      </c>
      <c r="M23" s="41">
        <v>0</v>
      </c>
      <c r="N23" s="29">
        <v>4</v>
      </c>
      <c r="O23" s="30">
        <v>0</v>
      </c>
      <c r="P23" s="29">
        <f t="shared" si="5"/>
        <v>0</v>
      </c>
      <c r="Q23" s="30">
        <v>0</v>
      </c>
      <c r="R23" s="30">
        <v>0</v>
      </c>
      <c r="S23" s="42">
        <v>0</v>
      </c>
      <c r="T23" s="31">
        <v>0</v>
      </c>
      <c r="U23" s="31">
        <v>0</v>
      </c>
      <c r="V23" s="31">
        <v>0</v>
      </c>
      <c r="W23" s="19" t="s">
        <v>76</v>
      </c>
    </row>
    <row r="24" ht="88.5" customHeight="1">
      <c r="A24" s="2" t="s">
        <v>27</v>
      </c>
      <c r="B24" s="19">
        <f t="shared" si="6"/>
        <v>17</v>
      </c>
      <c r="C24" s="20" t="s">
        <v>77</v>
      </c>
      <c r="D24" s="19" t="s">
        <v>78</v>
      </c>
      <c r="E24" s="19" t="s">
        <v>57</v>
      </c>
      <c r="F24" s="32">
        <f t="shared" si="3"/>
        <v>16</v>
      </c>
      <c r="G24" s="34">
        <v>7.2000000000000002</v>
      </c>
      <c r="H24" s="34">
        <v>7.2000000000000002</v>
      </c>
      <c r="I24" s="26">
        <f t="shared" si="4"/>
        <v>6.7000000000000002</v>
      </c>
      <c r="J24" s="27">
        <v>0.90000000000000002</v>
      </c>
      <c r="K24" s="27">
        <v>5.7999999999999998</v>
      </c>
      <c r="L24" s="34">
        <v>2.1000000000000001</v>
      </c>
      <c r="M24" s="41">
        <v>0</v>
      </c>
      <c r="N24" s="29">
        <v>7</v>
      </c>
      <c r="O24" s="30">
        <v>0</v>
      </c>
      <c r="P24" s="29">
        <f t="shared" si="5"/>
        <v>0</v>
      </c>
      <c r="Q24" s="30">
        <v>0</v>
      </c>
      <c r="R24" s="30">
        <v>0</v>
      </c>
      <c r="S24" s="42">
        <v>0</v>
      </c>
      <c r="T24" s="31">
        <v>0</v>
      </c>
      <c r="U24" s="31">
        <v>0</v>
      </c>
      <c r="V24" s="31">
        <v>0</v>
      </c>
      <c r="W24" s="19" t="s">
        <v>61</v>
      </c>
    </row>
    <row r="25" ht="67.5" customHeight="1">
      <c r="B25" s="19">
        <f t="shared" si="6"/>
        <v>18</v>
      </c>
      <c r="C25" s="20" t="s">
        <v>79</v>
      </c>
      <c r="D25" s="43" t="s">
        <v>80</v>
      </c>
      <c r="E25" s="19" t="s">
        <v>81</v>
      </c>
      <c r="F25" s="32">
        <f t="shared" si="3"/>
        <v>50</v>
      </c>
      <c r="G25" s="34">
        <v>0</v>
      </c>
      <c r="H25" s="34">
        <v>0</v>
      </c>
      <c r="I25" s="26">
        <f t="shared" si="4"/>
        <v>15</v>
      </c>
      <c r="J25" s="27">
        <v>0</v>
      </c>
      <c r="K25" s="27">
        <v>15</v>
      </c>
      <c r="L25" s="34">
        <v>35</v>
      </c>
      <c r="M25" s="41">
        <v>0</v>
      </c>
      <c r="N25" s="29">
        <v>30</v>
      </c>
      <c r="O25" s="30">
        <v>0</v>
      </c>
      <c r="P25" s="29">
        <v>0</v>
      </c>
      <c r="Q25" s="30">
        <v>0</v>
      </c>
      <c r="R25" s="30">
        <v>0</v>
      </c>
      <c r="S25" s="42">
        <v>0</v>
      </c>
      <c r="T25" s="31">
        <v>0</v>
      </c>
      <c r="U25" s="31">
        <v>0</v>
      </c>
      <c r="V25" s="31">
        <v>0</v>
      </c>
      <c r="W25" s="19" t="s">
        <v>61</v>
      </c>
    </row>
    <row r="26" ht="90.75" customHeight="1">
      <c r="A26" s="2" t="s">
        <v>82</v>
      </c>
      <c r="B26" s="19">
        <f t="shared" si="6"/>
        <v>19</v>
      </c>
      <c r="C26" s="20" t="s">
        <v>83</v>
      </c>
      <c r="D26" s="43" t="s">
        <v>84</v>
      </c>
      <c r="E26" s="19" t="s">
        <v>44</v>
      </c>
      <c r="F26" s="24">
        <f t="shared" si="3"/>
        <v>179.5</v>
      </c>
      <c r="G26" s="34">
        <v>78.700000000000003</v>
      </c>
      <c r="H26" s="34">
        <v>22</v>
      </c>
      <c r="I26" s="39">
        <f t="shared" si="4"/>
        <v>100.8</v>
      </c>
      <c r="J26" s="40">
        <v>30</v>
      </c>
      <c r="K26" s="40">
        <v>70.799999999999997</v>
      </c>
      <c r="L26" s="38">
        <v>0</v>
      </c>
      <c r="M26" s="38">
        <v>0</v>
      </c>
      <c r="N26" s="29">
        <f t="shared" ref="N26:N38" si="7">SUM(O26,P26)</f>
        <v>0</v>
      </c>
      <c r="O26" s="30">
        <v>0</v>
      </c>
      <c r="P26" s="29">
        <f t="shared" si="5"/>
        <v>0</v>
      </c>
      <c r="Q26" s="30">
        <v>0</v>
      </c>
      <c r="R26" s="30">
        <v>0</v>
      </c>
      <c r="S26" s="44" t="s">
        <v>85</v>
      </c>
      <c r="T26" s="44"/>
      <c r="U26" s="44"/>
      <c r="V26" s="44"/>
      <c r="W26" s="19" t="s">
        <v>31</v>
      </c>
    </row>
    <row r="27" ht="73.5" customHeight="1">
      <c r="A27" s="2" t="s">
        <v>82</v>
      </c>
      <c r="B27" s="19">
        <f t="shared" si="6"/>
        <v>20</v>
      </c>
      <c r="C27" s="20" t="s">
        <v>86</v>
      </c>
      <c r="D27" s="45" t="s">
        <v>87</v>
      </c>
      <c r="E27" s="19" t="s">
        <v>88</v>
      </c>
      <c r="F27" s="24">
        <f t="shared" si="3"/>
        <v>620</v>
      </c>
      <c r="G27" s="46">
        <v>620</v>
      </c>
      <c r="H27" s="46">
        <v>265.10000000000002</v>
      </c>
      <c r="I27" s="39">
        <f t="shared" si="4"/>
        <v>0</v>
      </c>
      <c r="J27" s="47">
        <v>0</v>
      </c>
      <c r="K27" s="47">
        <v>0</v>
      </c>
      <c r="L27" s="38">
        <v>0</v>
      </c>
      <c r="M27" s="38">
        <v>0</v>
      </c>
      <c r="N27" s="29">
        <f t="shared" si="7"/>
        <v>0</v>
      </c>
      <c r="O27" s="30">
        <v>0</v>
      </c>
      <c r="P27" s="29">
        <f t="shared" si="5"/>
        <v>0</v>
      </c>
      <c r="Q27" s="30">
        <v>0</v>
      </c>
      <c r="R27" s="30">
        <v>0</v>
      </c>
      <c r="S27" s="44" t="s">
        <v>85</v>
      </c>
      <c r="T27" s="44"/>
      <c r="U27" s="44"/>
      <c r="V27" s="44"/>
      <c r="W27" s="19" t="s">
        <v>45</v>
      </c>
    </row>
    <row r="28" ht="52.5" customHeight="1">
      <c r="A28" s="2" t="s">
        <v>82</v>
      </c>
      <c r="B28" s="19">
        <f t="shared" si="6"/>
        <v>21</v>
      </c>
      <c r="C28" s="20" t="s">
        <v>89</v>
      </c>
      <c r="D28" s="45" t="s">
        <v>87</v>
      </c>
      <c r="E28" s="19">
        <v>2025</v>
      </c>
      <c r="F28" s="24">
        <f t="shared" si="3"/>
        <v>29.600000000000001</v>
      </c>
      <c r="G28" s="46">
        <v>0</v>
      </c>
      <c r="H28" s="46">
        <v>0</v>
      </c>
      <c r="I28" s="39">
        <f t="shared" si="4"/>
        <v>29.600000000000001</v>
      </c>
      <c r="J28" s="47">
        <v>5</v>
      </c>
      <c r="K28" s="47">
        <v>24.600000000000001</v>
      </c>
      <c r="L28" s="38">
        <v>0</v>
      </c>
      <c r="M28" s="38">
        <v>0</v>
      </c>
      <c r="N28" s="29">
        <f t="shared" si="7"/>
        <v>0</v>
      </c>
      <c r="O28" s="30">
        <v>0</v>
      </c>
      <c r="P28" s="29">
        <f t="shared" si="5"/>
        <v>0</v>
      </c>
      <c r="Q28" s="30">
        <v>0</v>
      </c>
      <c r="R28" s="30">
        <v>0</v>
      </c>
      <c r="S28" s="44" t="s">
        <v>85</v>
      </c>
      <c r="T28" s="44"/>
      <c r="U28" s="44"/>
      <c r="V28" s="44"/>
      <c r="W28" s="19" t="s">
        <v>45</v>
      </c>
    </row>
    <row r="29" ht="88.5" customHeight="1">
      <c r="A29" s="2" t="s">
        <v>82</v>
      </c>
      <c r="B29" s="19">
        <f t="shared" si="6"/>
        <v>22</v>
      </c>
      <c r="C29" s="20" t="s">
        <v>90</v>
      </c>
      <c r="D29" s="45" t="s">
        <v>91</v>
      </c>
      <c r="E29" s="19" t="s">
        <v>92</v>
      </c>
      <c r="F29" s="24">
        <f t="shared" si="3"/>
        <v>392.5</v>
      </c>
      <c r="G29" s="38">
        <v>304.30000000000001</v>
      </c>
      <c r="H29" s="38">
        <v>108.40000000000001</v>
      </c>
      <c r="I29" s="39">
        <f t="shared" si="4"/>
        <v>88.200000000000003</v>
      </c>
      <c r="J29" s="40">
        <v>0</v>
      </c>
      <c r="K29" s="40">
        <v>88.200000000000003</v>
      </c>
      <c r="L29" s="38">
        <v>0</v>
      </c>
      <c r="M29" s="38">
        <v>0</v>
      </c>
      <c r="N29" s="29">
        <f t="shared" si="7"/>
        <v>0</v>
      </c>
      <c r="O29" s="30">
        <v>0</v>
      </c>
      <c r="P29" s="29">
        <f t="shared" si="5"/>
        <v>0</v>
      </c>
      <c r="Q29" s="30">
        <v>0</v>
      </c>
      <c r="R29" s="30">
        <v>0</v>
      </c>
      <c r="S29" s="31">
        <v>0</v>
      </c>
      <c r="T29" s="31">
        <v>0</v>
      </c>
      <c r="U29" s="31">
        <v>0</v>
      </c>
      <c r="V29" s="31">
        <v>0</v>
      </c>
      <c r="W29" s="19" t="s">
        <v>31</v>
      </c>
    </row>
    <row r="30" ht="58.5">
      <c r="A30" s="2" t="s">
        <v>82</v>
      </c>
      <c r="B30" s="19">
        <f t="shared" si="6"/>
        <v>23</v>
      </c>
      <c r="C30" s="22" t="s">
        <v>93</v>
      </c>
      <c r="D30" s="19" t="s">
        <v>94</v>
      </c>
      <c r="E30" s="19">
        <v>2025</v>
      </c>
      <c r="F30" s="32">
        <f t="shared" si="3"/>
        <v>40</v>
      </c>
      <c r="G30" s="34">
        <v>0</v>
      </c>
      <c r="H30" s="34">
        <v>0</v>
      </c>
      <c r="I30" s="26">
        <f t="shared" si="4"/>
        <v>40</v>
      </c>
      <c r="J30" s="27">
        <v>5</v>
      </c>
      <c r="K30" s="27">
        <v>35</v>
      </c>
      <c r="L30" s="34">
        <v>0</v>
      </c>
      <c r="M30" s="41">
        <v>0</v>
      </c>
      <c r="N30" s="29">
        <f t="shared" si="7"/>
        <v>0</v>
      </c>
      <c r="O30" s="30">
        <v>0</v>
      </c>
      <c r="P30" s="29">
        <f t="shared" si="5"/>
        <v>0</v>
      </c>
      <c r="Q30" s="30">
        <v>0</v>
      </c>
      <c r="R30" s="30">
        <v>0</v>
      </c>
      <c r="S30" s="42" t="s">
        <v>95</v>
      </c>
      <c r="T30" s="31" t="s">
        <v>96</v>
      </c>
      <c r="U30" s="31" t="s">
        <v>97</v>
      </c>
      <c r="V30" s="31">
        <v>0</v>
      </c>
      <c r="W30" s="19" t="s">
        <v>31</v>
      </c>
    </row>
    <row r="31" ht="58.5">
      <c r="B31" s="19">
        <f t="shared" si="6"/>
        <v>24</v>
      </c>
      <c r="C31" s="22" t="s">
        <v>98</v>
      </c>
      <c r="D31" s="19" t="s">
        <v>99</v>
      </c>
      <c r="E31" s="19">
        <v>2025</v>
      </c>
      <c r="F31" s="32">
        <f t="shared" si="3"/>
        <v>190</v>
      </c>
      <c r="G31" s="34">
        <v>0</v>
      </c>
      <c r="H31" s="34">
        <v>0</v>
      </c>
      <c r="I31" s="26">
        <f t="shared" si="4"/>
        <v>190</v>
      </c>
      <c r="J31" s="27">
        <v>0</v>
      </c>
      <c r="K31" s="27">
        <v>190</v>
      </c>
      <c r="L31" s="34">
        <v>0</v>
      </c>
      <c r="M31" s="41">
        <v>0</v>
      </c>
      <c r="N31" s="29">
        <f t="shared" si="7"/>
        <v>20</v>
      </c>
      <c r="O31" s="30">
        <v>0</v>
      </c>
      <c r="P31" s="29">
        <f t="shared" si="5"/>
        <v>20</v>
      </c>
      <c r="Q31" s="30">
        <v>0</v>
      </c>
      <c r="R31" s="30">
        <v>20</v>
      </c>
      <c r="S31" s="42"/>
      <c r="T31" s="31"/>
      <c r="U31" s="31"/>
      <c r="V31" s="31"/>
      <c r="W31" s="19"/>
    </row>
    <row r="32" ht="138" customHeight="1">
      <c r="A32" s="2" t="s">
        <v>100</v>
      </c>
      <c r="B32" s="19">
        <f t="shared" si="6"/>
        <v>25</v>
      </c>
      <c r="C32" s="20" t="s">
        <v>101</v>
      </c>
      <c r="D32" s="19" t="s">
        <v>102</v>
      </c>
      <c r="E32" s="48" t="s">
        <v>103</v>
      </c>
      <c r="F32" s="37">
        <f t="shared" si="3"/>
        <v>1546.8999999999999</v>
      </c>
      <c r="G32" s="39">
        <v>1118.3399999999999</v>
      </c>
      <c r="H32" s="39">
        <v>1118.3399999999999</v>
      </c>
      <c r="I32" s="39">
        <f t="shared" si="4"/>
        <v>100</v>
      </c>
      <c r="J32" s="40">
        <v>0</v>
      </c>
      <c r="K32" s="40">
        <v>100</v>
      </c>
      <c r="L32" s="38">
        <v>80</v>
      </c>
      <c r="M32" s="49">
        <v>248.56</v>
      </c>
      <c r="N32" s="29">
        <v>173</v>
      </c>
      <c r="O32" s="29">
        <v>150</v>
      </c>
      <c r="P32" s="29">
        <f t="shared" si="5"/>
        <v>10</v>
      </c>
      <c r="Q32" s="29">
        <v>0</v>
      </c>
      <c r="R32" s="29">
        <v>10</v>
      </c>
      <c r="S32" s="42">
        <v>0</v>
      </c>
      <c r="T32" s="31">
        <v>0</v>
      </c>
      <c r="U32" s="31">
        <v>0</v>
      </c>
      <c r="V32" s="31"/>
      <c r="W32" s="19" t="s">
        <v>31</v>
      </c>
    </row>
    <row r="33" ht="105" customHeight="1">
      <c r="A33" s="2" t="s">
        <v>100</v>
      </c>
      <c r="B33" s="19">
        <f t="shared" si="6"/>
        <v>26</v>
      </c>
      <c r="C33" s="20" t="s">
        <v>104</v>
      </c>
      <c r="D33" s="19" t="s">
        <v>105</v>
      </c>
      <c r="E33" s="19" t="s">
        <v>106</v>
      </c>
      <c r="F33" s="37">
        <f t="shared" si="3"/>
        <v>15</v>
      </c>
      <c r="G33" s="38">
        <v>15</v>
      </c>
      <c r="H33" s="38">
        <v>0</v>
      </c>
      <c r="I33" s="39">
        <f t="shared" si="4"/>
        <v>0</v>
      </c>
      <c r="J33" s="40">
        <v>0</v>
      </c>
      <c r="K33" s="40">
        <v>0</v>
      </c>
      <c r="L33" s="38">
        <v>0</v>
      </c>
      <c r="M33" s="49">
        <v>0</v>
      </c>
      <c r="N33" s="29">
        <v>6</v>
      </c>
      <c r="O33" s="30">
        <v>3</v>
      </c>
      <c r="P33" s="29">
        <f t="shared" si="5"/>
        <v>1</v>
      </c>
      <c r="Q33" s="30">
        <v>0</v>
      </c>
      <c r="R33" s="30">
        <v>1</v>
      </c>
      <c r="S33" s="42">
        <v>0</v>
      </c>
      <c r="T33" s="31">
        <v>0</v>
      </c>
      <c r="U33" s="31">
        <v>0</v>
      </c>
      <c r="V33" s="31">
        <v>0</v>
      </c>
      <c r="W33" s="19" t="s">
        <v>31</v>
      </c>
    </row>
    <row r="34" ht="39">
      <c r="A34" s="2" t="s">
        <v>100</v>
      </c>
      <c r="B34" s="19">
        <f t="shared" si="6"/>
        <v>27</v>
      </c>
      <c r="C34" s="20" t="s">
        <v>107</v>
      </c>
      <c r="D34" s="50" t="s">
        <v>108</v>
      </c>
      <c r="E34" s="19" t="s">
        <v>34</v>
      </c>
      <c r="F34" s="37">
        <f t="shared" si="3"/>
        <v>7.2000000000000002</v>
      </c>
      <c r="G34" s="38">
        <v>7.2000000000000002</v>
      </c>
      <c r="H34" s="38">
        <v>1.8999999999999999</v>
      </c>
      <c r="I34" s="39">
        <f t="shared" si="4"/>
        <v>0</v>
      </c>
      <c r="J34" s="40">
        <v>0</v>
      </c>
      <c r="K34" s="40">
        <v>0</v>
      </c>
      <c r="L34" s="38">
        <v>0</v>
      </c>
      <c r="M34" s="49">
        <v>0</v>
      </c>
      <c r="N34" s="29">
        <v>20</v>
      </c>
      <c r="O34" s="30">
        <v>20</v>
      </c>
      <c r="P34" s="29">
        <f t="shared" si="5"/>
        <v>0</v>
      </c>
      <c r="Q34" s="30">
        <v>0</v>
      </c>
      <c r="R34" s="30">
        <v>0</v>
      </c>
      <c r="S34" s="42">
        <v>0</v>
      </c>
      <c r="T34" s="42">
        <v>0</v>
      </c>
      <c r="U34" s="42">
        <v>0</v>
      </c>
      <c r="V34" s="42">
        <v>0</v>
      </c>
      <c r="W34" s="19" t="s">
        <v>45</v>
      </c>
    </row>
    <row r="35" ht="58.5">
      <c r="A35" s="2" t="s">
        <v>100</v>
      </c>
      <c r="B35" s="19">
        <f t="shared" si="6"/>
        <v>28</v>
      </c>
      <c r="C35" s="20" t="s">
        <v>109</v>
      </c>
      <c r="D35" s="19" t="s">
        <v>110</v>
      </c>
      <c r="E35" s="19" t="s">
        <v>88</v>
      </c>
      <c r="F35" s="37">
        <f t="shared" si="3"/>
        <v>38.020000000000003</v>
      </c>
      <c r="G35" s="38">
        <v>38.020000000000003</v>
      </c>
      <c r="H35" s="38">
        <v>0</v>
      </c>
      <c r="I35" s="39">
        <f t="shared" si="4"/>
        <v>0</v>
      </c>
      <c r="J35" s="40">
        <v>0</v>
      </c>
      <c r="K35" s="40">
        <v>0</v>
      </c>
      <c r="L35" s="38">
        <v>0</v>
      </c>
      <c r="M35" s="49">
        <v>0</v>
      </c>
      <c r="N35" s="29">
        <f t="shared" si="7"/>
        <v>7</v>
      </c>
      <c r="O35" s="30">
        <v>7</v>
      </c>
      <c r="P35" s="29">
        <f t="shared" si="5"/>
        <v>0</v>
      </c>
      <c r="Q35" s="30">
        <v>0</v>
      </c>
      <c r="R35" s="30">
        <v>0</v>
      </c>
      <c r="S35" s="42">
        <v>0</v>
      </c>
      <c r="T35" s="42">
        <v>0</v>
      </c>
      <c r="U35" s="42">
        <v>0</v>
      </c>
      <c r="V35" s="42">
        <v>0</v>
      </c>
      <c r="W35" s="19" t="s">
        <v>45</v>
      </c>
    </row>
    <row r="36" ht="58.5">
      <c r="A36" s="2" t="s">
        <v>100</v>
      </c>
      <c r="B36" s="19">
        <f t="shared" si="6"/>
        <v>29</v>
      </c>
      <c r="C36" s="20" t="s">
        <v>111</v>
      </c>
      <c r="D36" s="19" t="s">
        <v>112</v>
      </c>
      <c r="E36" s="19" t="s">
        <v>113</v>
      </c>
      <c r="F36" s="37">
        <f t="shared" si="3"/>
        <v>13.5</v>
      </c>
      <c r="G36" s="38">
        <v>13.5</v>
      </c>
      <c r="H36" s="38">
        <v>0</v>
      </c>
      <c r="I36" s="39">
        <f t="shared" si="4"/>
        <v>0</v>
      </c>
      <c r="J36" s="40">
        <v>0</v>
      </c>
      <c r="K36" s="40">
        <v>0</v>
      </c>
      <c r="L36" s="38">
        <v>0</v>
      </c>
      <c r="M36" s="49">
        <v>0</v>
      </c>
      <c r="N36" s="29">
        <v>6</v>
      </c>
      <c r="O36" s="30">
        <v>0</v>
      </c>
      <c r="P36" s="29">
        <f t="shared" si="5"/>
        <v>0</v>
      </c>
      <c r="Q36" s="30">
        <v>0</v>
      </c>
      <c r="R36" s="30">
        <v>0</v>
      </c>
      <c r="S36" s="42">
        <v>0</v>
      </c>
      <c r="T36" s="42">
        <v>0</v>
      </c>
      <c r="U36" s="42">
        <v>0</v>
      </c>
      <c r="V36" s="42">
        <v>0</v>
      </c>
      <c r="W36" s="19" t="s">
        <v>31</v>
      </c>
    </row>
    <row r="37" ht="39">
      <c r="A37" s="2" t="s">
        <v>100</v>
      </c>
      <c r="B37" s="19">
        <f t="shared" si="6"/>
        <v>30</v>
      </c>
      <c r="C37" s="20" t="s">
        <v>114</v>
      </c>
      <c r="D37" s="19" t="s">
        <v>115</v>
      </c>
      <c r="E37" s="19" t="s">
        <v>113</v>
      </c>
      <c r="F37" s="37">
        <f t="shared" si="3"/>
        <v>3.3500000000000001</v>
      </c>
      <c r="G37" s="38">
        <v>3.3500000000000001</v>
      </c>
      <c r="H37" s="38">
        <v>0</v>
      </c>
      <c r="I37" s="39">
        <f t="shared" si="4"/>
        <v>0</v>
      </c>
      <c r="J37" s="40">
        <v>0</v>
      </c>
      <c r="K37" s="40">
        <v>0</v>
      </c>
      <c r="L37" s="38">
        <v>0</v>
      </c>
      <c r="M37" s="49">
        <v>0</v>
      </c>
      <c r="N37" s="29">
        <f t="shared" si="7"/>
        <v>2</v>
      </c>
      <c r="O37" s="30">
        <v>2</v>
      </c>
      <c r="P37" s="29">
        <f t="shared" si="5"/>
        <v>0</v>
      </c>
      <c r="Q37" s="30">
        <v>0</v>
      </c>
      <c r="R37" s="30">
        <v>0</v>
      </c>
      <c r="S37" s="42">
        <v>0</v>
      </c>
      <c r="T37" s="42">
        <v>0</v>
      </c>
      <c r="U37" s="42">
        <v>0</v>
      </c>
      <c r="V37" s="42">
        <v>0</v>
      </c>
      <c r="W37" s="19" t="s">
        <v>31</v>
      </c>
    </row>
    <row r="38" ht="101.25" customHeight="1">
      <c r="A38" s="2" t="s">
        <v>100</v>
      </c>
      <c r="B38" s="19">
        <f t="shared" si="6"/>
        <v>31</v>
      </c>
      <c r="C38" s="20" t="s">
        <v>116</v>
      </c>
      <c r="D38" s="50" t="s">
        <v>117</v>
      </c>
      <c r="E38" s="19" t="s">
        <v>113</v>
      </c>
      <c r="F38" s="37">
        <f t="shared" si="3"/>
        <v>7.0800000000000001</v>
      </c>
      <c r="G38" s="38">
        <v>7.0800000000000001</v>
      </c>
      <c r="H38" s="38">
        <v>7.0800000000000001</v>
      </c>
      <c r="I38" s="39">
        <f t="shared" si="4"/>
        <v>0</v>
      </c>
      <c r="J38" s="40">
        <v>0</v>
      </c>
      <c r="K38" s="40">
        <v>0</v>
      </c>
      <c r="L38" s="38">
        <v>0</v>
      </c>
      <c r="M38" s="49">
        <v>0</v>
      </c>
      <c r="N38" s="29">
        <f t="shared" si="7"/>
        <v>1</v>
      </c>
      <c r="O38" s="30">
        <v>1</v>
      </c>
      <c r="P38" s="29">
        <f t="shared" si="5"/>
        <v>0</v>
      </c>
      <c r="Q38" s="30">
        <v>0</v>
      </c>
      <c r="R38" s="30">
        <v>0</v>
      </c>
      <c r="S38" s="42">
        <v>0</v>
      </c>
      <c r="T38" s="42">
        <v>0</v>
      </c>
      <c r="U38" s="42">
        <v>0</v>
      </c>
      <c r="V38" s="42">
        <v>0</v>
      </c>
      <c r="W38" s="19" t="s">
        <v>31</v>
      </c>
    </row>
    <row r="39" ht="126" customHeight="1">
      <c r="A39" s="2" t="s">
        <v>100</v>
      </c>
      <c r="B39" s="19">
        <f t="shared" si="6"/>
        <v>32</v>
      </c>
      <c r="C39" s="51" t="s">
        <v>118</v>
      </c>
      <c r="D39" s="52" t="s">
        <v>119</v>
      </c>
      <c r="E39" s="53" t="s">
        <v>113</v>
      </c>
      <c r="F39" s="37">
        <f t="shared" si="3"/>
        <v>29.899999999999999</v>
      </c>
      <c r="G39" s="54">
        <v>29.899999999999999</v>
      </c>
      <c r="H39" s="54">
        <v>17.120000000000001</v>
      </c>
      <c r="I39" s="39">
        <f t="shared" si="4"/>
        <v>0</v>
      </c>
      <c r="J39" s="55">
        <v>0</v>
      </c>
      <c r="K39" s="55">
        <v>0</v>
      </c>
      <c r="L39" s="54">
        <v>0</v>
      </c>
      <c r="M39" s="56">
        <v>0</v>
      </c>
      <c r="N39" s="29">
        <v>5</v>
      </c>
      <c r="O39" s="57">
        <v>5</v>
      </c>
      <c r="P39" s="29">
        <f t="shared" si="5"/>
        <v>0</v>
      </c>
      <c r="Q39" s="57">
        <v>0</v>
      </c>
      <c r="R39" s="57">
        <v>0</v>
      </c>
      <c r="S39" s="42">
        <v>0</v>
      </c>
      <c r="T39" s="42">
        <v>0</v>
      </c>
      <c r="U39" s="42">
        <v>0</v>
      </c>
      <c r="V39" s="42">
        <v>0</v>
      </c>
      <c r="W39" s="53" t="s">
        <v>31</v>
      </c>
    </row>
    <row r="40" ht="83.099999999999994" customHeight="1">
      <c r="A40" s="2" t="s">
        <v>100</v>
      </c>
      <c r="B40" s="19">
        <f t="shared" si="6"/>
        <v>33</v>
      </c>
      <c r="C40" s="51" t="s">
        <v>120</v>
      </c>
      <c r="D40" s="58" t="s">
        <v>121</v>
      </c>
      <c r="E40" s="53" t="s">
        <v>122</v>
      </c>
      <c r="F40" s="59">
        <f t="shared" si="3"/>
        <v>5.5579999999999998</v>
      </c>
      <c r="G40" s="60">
        <v>5.5579999999999998</v>
      </c>
      <c r="H40" s="60">
        <v>5.5579999999999998</v>
      </c>
      <c r="I40" s="61">
        <f t="shared" si="4"/>
        <v>0</v>
      </c>
      <c r="J40" s="62">
        <v>0</v>
      </c>
      <c r="K40" s="62">
        <v>0</v>
      </c>
      <c r="L40" s="60">
        <v>0</v>
      </c>
      <c r="M40" s="63">
        <v>0</v>
      </c>
      <c r="N40" s="29">
        <v>2</v>
      </c>
      <c r="O40" s="57">
        <v>2</v>
      </c>
      <c r="P40" s="29">
        <f t="shared" si="5"/>
        <v>0</v>
      </c>
      <c r="Q40" s="57">
        <v>0</v>
      </c>
      <c r="R40" s="57">
        <v>0</v>
      </c>
      <c r="S40" s="42">
        <v>0</v>
      </c>
      <c r="T40" s="42">
        <v>0</v>
      </c>
      <c r="U40" s="42">
        <v>0</v>
      </c>
      <c r="V40" s="64">
        <v>0</v>
      </c>
      <c r="W40" s="53" t="s">
        <v>31</v>
      </c>
    </row>
    <row r="41" ht="117">
      <c r="A41" s="2" t="s">
        <v>100</v>
      </c>
      <c r="B41" s="19">
        <f t="shared" si="6"/>
        <v>34</v>
      </c>
      <c r="C41" s="51" t="s">
        <v>123</v>
      </c>
      <c r="D41" s="58" t="s">
        <v>124</v>
      </c>
      <c r="E41" s="53" t="s">
        <v>60</v>
      </c>
      <c r="F41" s="65">
        <f t="shared" si="3"/>
        <v>34.128999999999998</v>
      </c>
      <c r="G41" s="60">
        <v>34.128999999999998</v>
      </c>
      <c r="H41" s="60">
        <v>34.128999999999998</v>
      </c>
      <c r="I41" s="66">
        <f t="shared" si="4"/>
        <v>0</v>
      </c>
      <c r="J41" s="62">
        <v>0</v>
      </c>
      <c r="K41" s="62">
        <v>0</v>
      </c>
      <c r="L41" s="60">
        <v>0</v>
      </c>
      <c r="M41" s="63">
        <v>0</v>
      </c>
      <c r="N41" s="67">
        <v>2</v>
      </c>
      <c r="O41" s="57">
        <v>2</v>
      </c>
      <c r="P41" s="67">
        <f t="shared" si="5"/>
        <v>0</v>
      </c>
      <c r="Q41" s="57">
        <v>0</v>
      </c>
      <c r="R41" s="57">
        <v>0</v>
      </c>
      <c r="S41" s="42">
        <v>0</v>
      </c>
      <c r="T41" s="42">
        <v>0</v>
      </c>
      <c r="U41" s="68">
        <v>0</v>
      </c>
      <c r="V41" s="69">
        <v>0</v>
      </c>
      <c r="W41" s="70" t="s">
        <v>31</v>
      </c>
    </row>
    <row r="42" ht="58.5">
      <c r="A42" s="2" t="s">
        <v>100</v>
      </c>
      <c r="B42" s="19">
        <f t="shared" si="6"/>
        <v>35</v>
      </c>
      <c r="C42" s="70" t="s">
        <v>125</v>
      </c>
      <c r="D42" s="71" t="s">
        <v>126</v>
      </c>
      <c r="E42" s="70" t="s">
        <v>122</v>
      </c>
      <c r="F42" s="72">
        <f t="shared" si="3"/>
        <v>5.3730000000000002</v>
      </c>
      <c r="G42" s="73">
        <v>5.3730000000000002</v>
      </c>
      <c r="H42" s="73">
        <v>5.3730000000000002</v>
      </c>
      <c r="I42" s="74">
        <f t="shared" si="4"/>
        <v>0</v>
      </c>
      <c r="J42" s="75">
        <v>0</v>
      </c>
      <c r="K42" s="75">
        <v>0</v>
      </c>
      <c r="L42" s="73">
        <v>0</v>
      </c>
      <c r="M42" s="73">
        <v>0</v>
      </c>
      <c r="N42" s="76">
        <v>2</v>
      </c>
      <c r="O42" s="77">
        <v>2</v>
      </c>
      <c r="P42" s="76">
        <f t="shared" si="5"/>
        <v>0</v>
      </c>
      <c r="Q42" s="77">
        <v>0</v>
      </c>
      <c r="R42" s="77">
        <v>0</v>
      </c>
      <c r="S42" s="42">
        <v>0</v>
      </c>
      <c r="T42" s="42">
        <v>0</v>
      </c>
      <c r="U42" s="68">
        <v>0</v>
      </c>
      <c r="V42" s="69">
        <v>0</v>
      </c>
      <c r="W42" s="70" t="s">
        <v>31</v>
      </c>
    </row>
    <row r="43" s="78" customFormat="1" ht="58.5">
      <c r="A43" s="2" t="s">
        <v>100</v>
      </c>
      <c r="B43" s="19">
        <f t="shared" si="6"/>
        <v>36</v>
      </c>
      <c r="C43" s="79" t="s">
        <v>127</v>
      </c>
      <c r="D43" s="80" t="s">
        <v>128</v>
      </c>
      <c r="E43" s="79" t="s">
        <v>122</v>
      </c>
      <c r="F43" s="81">
        <f t="shared" si="3"/>
        <v>3.8799999999999999</v>
      </c>
      <c r="G43" s="82">
        <v>3.8799999999999999</v>
      </c>
      <c r="H43" s="83">
        <v>3.8799999999999999</v>
      </c>
      <c r="I43" s="84">
        <f t="shared" si="4"/>
        <v>0</v>
      </c>
      <c r="J43" s="85">
        <v>0</v>
      </c>
      <c r="K43" s="85">
        <v>0</v>
      </c>
      <c r="L43" s="85">
        <v>0</v>
      </c>
      <c r="M43" s="85">
        <v>0</v>
      </c>
      <c r="N43" s="86">
        <v>2</v>
      </c>
      <c r="O43" s="87">
        <v>2</v>
      </c>
      <c r="P43" s="86">
        <f t="shared" si="5"/>
        <v>0</v>
      </c>
      <c r="Q43" s="88">
        <v>0</v>
      </c>
      <c r="R43" s="89">
        <v>0</v>
      </c>
      <c r="S43" s="42">
        <v>0</v>
      </c>
      <c r="T43" s="42">
        <v>0</v>
      </c>
      <c r="U43" s="42">
        <v>0</v>
      </c>
      <c r="V43" s="90">
        <v>0</v>
      </c>
      <c r="W43" s="91" t="s">
        <v>31</v>
      </c>
    </row>
    <row r="44" s="78" customFormat="1" ht="39">
      <c r="A44" s="2" t="s">
        <v>100</v>
      </c>
      <c r="B44" s="19">
        <f t="shared" si="6"/>
        <v>37</v>
      </c>
      <c r="C44" s="79" t="s">
        <v>129</v>
      </c>
      <c r="D44" s="80" t="s">
        <v>130</v>
      </c>
      <c r="E44" s="79" t="s">
        <v>122</v>
      </c>
      <c r="F44" s="59">
        <f t="shared" si="3"/>
        <v>5.5999999999999996</v>
      </c>
      <c r="G44" s="92">
        <v>5.5999999999999996</v>
      </c>
      <c r="H44" s="60">
        <v>5.5999999999999996</v>
      </c>
      <c r="I44" s="61">
        <f t="shared" si="4"/>
        <v>0</v>
      </c>
      <c r="J44" s="93">
        <v>0</v>
      </c>
      <c r="K44" s="93">
        <v>0</v>
      </c>
      <c r="L44" s="93">
        <v>0</v>
      </c>
      <c r="M44" s="93">
        <v>0</v>
      </c>
      <c r="N44" s="29">
        <v>2</v>
      </c>
      <c r="O44" s="57">
        <v>2</v>
      </c>
      <c r="P44" s="29">
        <f t="shared" si="5"/>
        <v>0</v>
      </c>
      <c r="Q44" s="94">
        <v>0</v>
      </c>
      <c r="R44" s="95">
        <v>0</v>
      </c>
      <c r="S44" s="42">
        <v>0</v>
      </c>
      <c r="T44" s="42">
        <v>0</v>
      </c>
      <c r="U44" s="42">
        <v>0</v>
      </c>
      <c r="V44" s="90">
        <v>0</v>
      </c>
      <c r="W44" s="91" t="s">
        <v>31</v>
      </c>
    </row>
    <row r="45" s="78" customFormat="1" ht="39">
      <c r="A45" s="2" t="s">
        <v>100</v>
      </c>
      <c r="B45" s="19">
        <f t="shared" si="6"/>
        <v>38</v>
      </c>
      <c r="C45" s="79" t="s">
        <v>129</v>
      </c>
      <c r="D45" s="80" t="s">
        <v>131</v>
      </c>
      <c r="E45" s="79" t="s">
        <v>122</v>
      </c>
      <c r="F45" s="59">
        <f t="shared" si="3"/>
        <v>5.5999999999999996</v>
      </c>
      <c r="G45" s="92">
        <v>5.5999999999999996</v>
      </c>
      <c r="H45" s="60">
        <v>5.5999999999999996</v>
      </c>
      <c r="I45" s="61">
        <f t="shared" si="4"/>
        <v>0</v>
      </c>
      <c r="J45" s="93">
        <v>0</v>
      </c>
      <c r="K45" s="93">
        <v>0</v>
      </c>
      <c r="L45" s="93">
        <v>0</v>
      </c>
      <c r="M45" s="93">
        <v>0</v>
      </c>
      <c r="N45" s="29">
        <v>2</v>
      </c>
      <c r="O45" s="57">
        <v>2</v>
      </c>
      <c r="P45" s="29">
        <f t="shared" si="5"/>
        <v>0</v>
      </c>
      <c r="Q45" s="94">
        <v>0</v>
      </c>
      <c r="R45" s="95">
        <v>0</v>
      </c>
      <c r="S45" s="42">
        <v>0</v>
      </c>
      <c r="T45" s="42">
        <v>0</v>
      </c>
      <c r="U45" s="42">
        <v>0</v>
      </c>
      <c r="V45" s="90">
        <v>0</v>
      </c>
      <c r="W45" s="91" t="s">
        <v>31</v>
      </c>
    </row>
    <row r="46" s="78" customFormat="1" ht="58.5">
      <c r="A46" s="2" t="s">
        <v>100</v>
      </c>
      <c r="B46" s="19">
        <f t="shared" si="6"/>
        <v>39</v>
      </c>
      <c r="C46" s="79" t="s">
        <v>132</v>
      </c>
      <c r="D46" s="80" t="s">
        <v>133</v>
      </c>
      <c r="E46" s="79" t="s">
        <v>122</v>
      </c>
      <c r="F46" s="59">
        <f t="shared" si="3"/>
        <v>6.0960000000000001</v>
      </c>
      <c r="G46" s="92">
        <v>6.0960000000000001</v>
      </c>
      <c r="H46" s="60">
        <v>6.0960000000000001</v>
      </c>
      <c r="I46" s="61">
        <f t="shared" si="4"/>
        <v>0</v>
      </c>
      <c r="J46" s="93">
        <v>0</v>
      </c>
      <c r="K46" s="90">
        <v>0</v>
      </c>
      <c r="L46" s="93">
        <v>0</v>
      </c>
      <c r="M46" s="93">
        <v>0</v>
      </c>
      <c r="N46" s="29">
        <v>2</v>
      </c>
      <c r="O46" s="57">
        <v>2</v>
      </c>
      <c r="P46" s="29">
        <f t="shared" si="5"/>
        <v>0</v>
      </c>
      <c r="Q46" s="94">
        <v>0</v>
      </c>
      <c r="R46" s="95">
        <v>0</v>
      </c>
      <c r="S46" s="42">
        <v>0</v>
      </c>
      <c r="T46" s="42">
        <v>0</v>
      </c>
      <c r="U46" s="42">
        <v>0</v>
      </c>
      <c r="V46" s="90">
        <v>0</v>
      </c>
      <c r="W46" s="91" t="s">
        <v>31</v>
      </c>
    </row>
    <row r="47" s="78" customFormat="1" ht="78">
      <c r="A47" s="2" t="s">
        <v>100</v>
      </c>
      <c r="B47" s="19">
        <f t="shared" si="6"/>
        <v>40</v>
      </c>
      <c r="C47" s="79" t="s">
        <v>134</v>
      </c>
      <c r="D47" s="80" t="s">
        <v>135</v>
      </c>
      <c r="E47" s="79" t="s">
        <v>122</v>
      </c>
      <c r="F47" s="59">
        <f t="shared" si="3"/>
        <v>4.5259999999999998</v>
      </c>
      <c r="G47" s="92">
        <v>4.5259999999999998</v>
      </c>
      <c r="H47" s="60">
        <v>4.5259999999999998</v>
      </c>
      <c r="I47" s="61">
        <f t="shared" si="4"/>
        <v>0</v>
      </c>
      <c r="J47" s="93">
        <v>0</v>
      </c>
      <c r="K47" s="90">
        <v>0</v>
      </c>
      <c r="L47" s="93">
        <v>0</v>
      </c>
      <c r="M47" s="93">
        <v>0</v>
      </c>
      <c r="N47" s="29">
        <v>2</v>
      </c>
      <c r="O47" s="57">
        <v>2</v>
      </c>
      <c r="P47" s="29">
        <f t="shared" si="5"/>
        <v>0</v>
      </c>
      <c r="Q47" s="94">
        <v>0</v>
      </c>
      <c r="R47" s="95">
        <v>0</v>
      </c>
      <c r="S47" s="42">
        <v>0</v>
      </c>
      <c r="T47" s="42">
        <v>0</v>
      </c>
      <c r="U47" s="42">
        <v>0</v>
      </c>
      <c r="V47" s="90">
        <v>0</v>
      </c>
      <c r="W47" s="91" t="s">
        <v>31</v>
      </c>
    </row>
    <row r="48" ht="39">
      <c r="A48" s="2" t="s">
        <v>136</v>
      </c>
      <c r="B48" s="19">
        <f t="shared" si="6"/>
        <v>41</v>
      </c>
      <c r="C48" s="96" t="s">
        <v>137</v>
      </c>
      <c r="D48" s="97" t="s">
        <v>138</v>
      </c>
      <c r="E48" s="98" t="s">
        <v>57</v>
      </c>
      <c r="F48" s="37">
        <f t="shared" si="3"/>
        <v>11.5</v>
      </c>
      <c r="G48" s="99">
        <v>4.5</v>
      </c>
      <c r="H48" s="99">
        <v>4.5</v>
      </c>
      <c r="I48" s="39">
        <f t="shared" si="4"/>
        <v>7</v>
      </c>
      <c r="J48" s="40">
        <v>0.59999999999999998</v>
      </c>
      <c r="K48" s="40">
        <v>6.4000000000000004</v>
      </c>
      <c r="L48" s="40">
        <v>0</v>
      </c>
      <c r="M48" s="100">
        <v>0</v>
      </c>
      <c r="N48" s="29">
        <v>4</v>
      </c>
      <c r="O48" s="30">
        <v>0</v>
      </c>
      <c r="P48" s="101">
        <f t="shared" ref="P48:P54" si="8">Q48+R48</f>
        <v>4</v>
      </c>
      <c r="Q48" s="101">
        <v>0</v>
      </c>
      <c r="R48" s="102">
        <v>4</v>
      </c>
      <c r="S48" s="103">
        <v>0</v>
      </c>
      <c r="T48" s="104">
        <v>0</v>
      </c>
      <c r="U48" s="104">
        <v>0</v>
      </c>
      <c r="V48" s="105">
        <v>0</v>
      </c>
      <c r="W48" s="19" t="s">
        <v>139</v>
      </c>
    </row>
    <row r="49" ht="58.5">
      <c r="A49" s="2" t="s">
        <v>136</v>
      </c>
      <c r="B49" s="19">
        <f t="shared" si="6"/>
        <v>42</v>
      </c>
      <c r="C49" s="96" t="s">
        <v>140</v>
      </c>
      <c r="D49" s="97" t="s">
        <v>141</v>
      </c>
      <c r="E49" s="98" t="s">
        <v>57</v>
      </c>
      <c r="F49" s="37">
        <f t="shared" si="3"/>
        <v>15.199999999999999</v>
      </c>
      <c r="G49" s="99">
        <v>8.9000000000000004</v>
      </c>
      <c r="H49" s="99">
        <v>8.9000000000000004</v>
      </c>
      <c r="I49" s="39">
        <f t="shared" si="4"/>
        <v>6.2999999999999998</v>
      </c>
      <c r="J49" s="40">
        <v>0.29999999999999999</v>
      </c>
      <c r="K49" s="40">
        <v>6</v>
      </c>
      <c r="L49" s="40">
        <v>0</v>
      </c>
      <c r="M49" s="100">
        <v>0</v>
      </c>
      <c r="N49" s="29">
        <v>6</v>
      </c>
      <c r="O49" s="30">
        <v>0</v>
      </c>
      <c r="P49" s="101">
        <f t="shared" si="8"/>
        <v>6</v>
      </c>
      <c r="Q49" s="101">
        <v>0</v>
      </c>
      <c r="R49" s="102">
        <v>6</v>
      </c>
      <c r="S49" s="103">
        <v>0</v>
      </c>
      <c r="T49" s="104">
        <v>0</v>
      </c>
      <c r="U49" s="104">
        <v>0</v>
      </c>
      <c r="V49" s="105">
        <v>0</v>
      </c>
      <c r="W49" s="19" t="s">
        <v>139</v>
      </c>
    </row>
    <row r="50" ht="39">
      <c r="A50" s="2" t="s">
        <v>136</v>
      </c>
      <c r="B50" s="19">
        <f t="shared" si="6"/>
        <v>43</v>
      </c>
      <c r="C50" s="96" t="s">
        <v>142</v>
      </c>
      <c r="D50" s="97" t="s">
        <v>143</v>
      </c>
      <c r="E50" s="98" t="s">
        <v>57</v>
      </c>
      <c r="F50" s="37">
        <f t="shared" si="3"/>
        <v>10.199999999999999</v>
      </c>
      <c r="G50" s="99">
        <v>6.7999999999999998</v>
      </c>
      <c r="H50" s="99">
        <v>6.7999999999999998</v>
      </c>
      <c r="I50" s="39">
        <f t="shared" si="4"/>
        <v>3.3999999999999999</v>
      </c>
      <c r="J50" s="40">
        <v>0</v>
      </c>
      <c r="K50" s="40">
        <v>3.3999999999999999</v>
      </c>
      <c r="L50" s="40">
        <v>0</v>
      </c>
      <c r="M50" s="100">
        <v>0</v>
      </c>
      <c r="N50" s="29">
        <v>5</v>
      </c>
      <c r="O50" s="30">
        <v>0</v>
      </c>
      <c r="P50" s="101">
        <f t="shared" si="8"/>
        <v>5</v>
      </c>
      <c r="Q50" s="101">
        <v>0</v>
      </c>
      <c r="R50" s="102">
        <v>5</v>
      </c>
      <c r="S50" s="103">
        <v>0</v>
      </c>
      <c r="T50" s="104">
        <v>0</v>
      </c>
      <c r="U50" s="104">
        <v>0</v>
      </c>
      <c r="V50" s="105">
        <v>0</v>
      </c>
      <c r="W50" s="19" t="s">
        <v>139</v>
      </c>
    </row>
    <row r="51" ht="39">
      <c r="A51" s="2" t="s">
        <v>136</v>
      </c>
      <c r="B51" s="19">
        <f t="shared" si="6"/>
        <v>44</v>
      </c>
      <c r="C51" s="96" t="s">
        <v>144</v>
      </c>
      <c r="D51" s="97" t="s">
        <v>145</v>
      </c>
      <c r="E51" s="98" t="s">
        <v>57</v>
      </c>
      <c r="F51" s="37">
        <f t="shared" si="3"/>
        <v>9.6999999999999993</v>
      </c>
      <c r="G51" s="99">
        <v>8.1999999999999993</v>
      </c>
      <c r="H51" s="99">
        <v>8.1999999999999993</v>
      </c>
      <c r="I51" s="39">
        <f t="shared" si="4"/>
        <v>1.5</v>
      </c>
      <c r="J51" s="40">
        <v>0.29999999999999999</v>
      </c>
      <c r="K51" s="40">
        <v>1.2</v>
      </c>
      <c r="L51" s="40">
        <v>0</v>
      </c>
      <c r="M51" s="100">
        <v>0</v>
      </c>
      <c r="N51" s="29">
        <v>5</v>
      </c>
      <c r="O51" s="30">
        <v>0</v>
      </c>
      <c r="P51" s="101">
        <f t="shared" si="8"/>
        <v>5</v>
      </c>
      <c r="Q51" s="101">
        <v>0</v>
      </c>
      <c r="R51" s="102">
        <v>5</v>
      </c>
      <c r="S51" s="103">
        <v>0</v>
      </c>
      <c r="T51" s="104">
        <v>0</v>
      </c>
      <c r="U51" s="104">
        <v>0</v>
      </c>
      <c r="V51" s="105">
        <v>0</v>
      </c>
      <c r="W51" s="19" t="s">
        <v>139</v>
      </c>
    </row>
    <row r="52" ht="39">
      <c r="A52" s="2" t="s">
        <v>136</v>
      </c>
      <c r="B52" s="19">
        <f t="shared" si="6"/>
        <v>45</v>
      </c>
      <c r="C52" s="96" t="s">
        <v>146</v>
      </c>
      <c r="D52" s="97" t="s">
        <v>147</v>
      </c>
      <c r="E52" s="98" t="s">
        <v>57</v>
      </c>
      <c r="F52" s="37">
        <f t="shared" si="3"/>
        <v>18.600000000000001</v>
      </c>
      <c r="G52" s="99">
        <v>3.1000000000000001</v>
      </c>
      <c r="H52" s="99">
        <v>3.1000000000000001</v>
      </c>
      <c r="I52" s="39">
        <f t="shared" si="4"/>
        <v>15.5</v>
      </c>
      <c r="J52" s="40">
        <v>0.5</v>
      </c>
      <c r="K52" s="40">
        <v>15</v>
      </c>
      <c r="L52" s="40">
        <v>0</v>
      </c>
      <c r="M52" s="100">
        <v>0</v>
      </c>
      <c r="N52" s="29">
        <v>8</v>
      </c>
      <c r="O52" s="30">
        <v>0</v>
      </c>
      <c r="P52" s="101">
        <f t="shared" si="8"/>
        <v>8</v>
      </c>
      <c r="Q52" s="101">
        <v>0</v>
      </c>
      <c r="R52" s="102">
        <v>8</v>
      </c>
      <c r="S52" s="103">
        <v>0</v>
      </c>
      <c r="T52" s="104">
        <v>0</v>
      </c>
      <c r="U52" s="104">
        <v>0</v>
      </c>
      <c r="V52" s="105">
        <v>0</v>
      </c>
      <c r="W52" s="19" t="s">
        <v>139</v>
      </c>
    </row>
    <row r="53" ht="39">
      <c r="A53" s="2" t="s">
        <v>136</v>
      </c>
      <c r="B53" s="19">
        <f t="shared" si="6"/>
        <v>46</v>
      </c>
      <c r="C53" s="96" t="s">
        <v>148</v>
      </c>
      <c r="D53" s="97" t="s">
        <v>149</v>
      </c>
      <c r="E53" s="98" t="s">
        <v>57</v>
      </c>
      <c r="F53" s="37">
        <f t="shared" si="3"/>
        <v>8.6999999999999993</v>
      </c>
      <c r="G53" s="99">
        <v>1.5</v>
      </c>
      <c r="H53" s="99">
        <v>1.5</v>
      </c>
      <c r="I53" s="39">
        <f t="shared" si="4"/>
        <v>7.2000000000000002</v>
      </c>
      <c r="J53" s="40">
        <v>0.40000000000000002</v>
      </c>
      <c r="K53" s="40">
        <v>6.7999999999999998</v>
      </c>
      <c r="L53" s="40">
        <v>0</v>
      </c>
      <c r="M53" s="100">
        <v>0</v>
      </c>
      <c r="N53" s="29">
        <v>4</v>
      </c>
      <c r="O53" s="30">
        <v>0</v>
      </c>
      <c r="P53" s="101">
        <f t="shared" si="8"/>
        <v>4</v>
      </c>
      <c r="Q53" s="101">
        <v>0</v>
      </c>
      <c r="R53" s="102">
        <v>4</v>
      </c>
      <c r="S53" s="103">
        <v>0</v>
      </c>
      <c r="T53" s="104">
        <v>0</v>
      </c>
      <c r="U53" s="104">
        <v>0</v>
      </c>
      <c r="V53" s="105">
        <v>0</v>
      </c>
      <c r="W53" s="19" t="s">
        <v>139</v>
      </c>
    </row>
    <row r="54" ht="75.75" customHeight="1">
      <c r="A54" s="2" t="s">
        <v>136</v>
      </c>
      <c r="B54" s="19">
        <f t="shared" si="6"/>
        <v>47</v>
      </c>
      <c r="C54" s="96" t="s">
        <v>150</v>
      </c>
      <c r="D54" s="97" t="s">
        <v>151</v>
      </c>
      <c r="E54" s="98" t="s">
        <v>57</v>
      </c>
      <c r="F54" s="37">
        <f t="shared" si="3"/>
        <v>8.4000000000000004</v>
      </c>
      <c r="G54" s="99">
        <v>4.9000000000000004</v>
      </c>
      <c r="H54" s="99">
        <v>4.9000000000000004</v>
      </c>
      <c r="I54" s="39">
        <f t="shared" si="4"/>
        <v>3.5</v>
      </c>
      <c r="J54" s="40">
        <v>0.5</v>
      </c>
      <c r="K54" s="40">
        <v>3</v>
      </c>
      <c r="L54" s="40">
        <v>0</v>
      </c>
      <c r="M54" s="100">
        <v>0</v>
      </c>
      <c r="N54" s="29">
        <v>2</v>
      </c>
      <c r="O54" s="30">
        <v>0</v>
      </c>
      <c r="P54" s="101">
        <f t="shared" si="8"/>
        <v>2</v>
      </c>
      <c r="Q54" s="101">
        <v>0</v>
      </c>
      <c r="R54" s="102">
        <v>2</v>
      </c>
      <c r="S54" s="103">
        <v>0</v>
      </c>
      <c r="T54" s="104">
        <v>0</v>
      </c>
      <c r="U54" s="104">
        <v>0</v>
      </c>
      <c r="V54" s="105">
        <v>0</v>
      </c>
      <c r="W54" s="19" t="s">
        <v>139</v>
      </c>
    </row>
    <row r="55" ht="39">
      <c r="A55" s="2" t="s">
        <v>136</v>
      </c>
      <c r="B55" s="19">
        <f t="shared" si="6"/>
        <v>48</v>
      </c>
      <c r="C55" s="20" t="s">
        <v>152</v>
      </c>
      <c r="D55" s="50" t="s">
        <v>153</v>
      </c>
      <c r="E55" s="19" t="s">
        <v>106</v>
      </c>
      <c r="F55" s="37">
        <f t="shared" si="3"/>
        <v>8</v>
      </c>
      <c r="G55" s="33">
        <v>7</v>
      </c>
      <c r="H55" s="33">
        <v>0</v>
      </c>
      <c r="I55" s="26">
        <f t="shared" si="4"/>
        <v>0</v>
      </c>
      <c r="J55" s="27">
        <v>0</v>
      </c>
      <c r="K55" s="27">
        <v>0</v>
      </c>
      <c r="L55" s="33">
        <v>1</v>
      </c>
      <c r="M55" s="106">
        <v>0</v>
      </c>
      <c r="N55" s="29">
        <v>2</v>
      </c>
      <c r="O55" s="30">
        <v>0</v>
      </c>
      <c r="P55" s="29">
        <f t="shared" ref="P55:P56" si="9">SUM(Q55,R55)</f>
        <v>0</v>
      </c>
      <c r="Q55" s="30">
        <v>0</v>
      </c>
      <c r="R55" s="30">
        <v>0</v>
      </c>
      <c r="S55" s="42">
        <v>0</v>
      </c>
      <c r="T55" s="31">
        <v>0</v>
      </c>
      <c r="U55" s="31">
        <v>0</v>
      </c>
      <c r="V55" s="31">
        <v>0</v>
      </c>
      <c r="W55" s="19" t="s">
        <v>139</v>
      </c>
    </row>
    <row r="56" ht="88.5" customHeight="1">
      <c r="A56" s="2" t="s">
        <v>136</v>
      </c>
      <c r="B56" s="19">
        <f t="shared" si="6"/>
        <v>49</v>
      </c>
      <c r="C56" s="20" t="s">
        <v>154</v>
      </c>
      <c r="D56" s="50" t="s">
        <v>155</v>
      </c>
      <c r="E56" s="19" t="s">
        <v>57</v>
      </c>
      <c r="F56" s="37">
        <f t="shared" si="3"/>
        <v>21</v>
      </c>
      <c r="G56" s="33">
        <v>0.5</v>
      </c>
      <c r="H56" s="33">
        <v>0.5</v>
      </c>
      <c r="I56" s="26">
        <f t="shared" si="4"/>
        <v>20.5</v>
      </c>
      <c r="J56" s="27">
        <v>2</v>
      </c>
      <c r="K56" s="27">
        <v>18.5</v>
      </c>
      <c r="L56" s="33">
        <v>0</v>
      </c>
      <c r="M56" s="106">
        <v>0</v>
      </c>
      <c r="N56" s="29">
        <v>10</v>
      </c>
      <c r="O56" s="30">
        <v>0</v>
      </c>
      <c r="P56" s="29">
        <f t="shared" si="9"/>
        <v>0</v>
      </c>
      <c r="Q56" s="30">
        <v>0</v>
      </c>
      <c r="R56" s="30">
        <v>0</v>
      </c>
      <c r="S56" s="42">
        <v>0</v>
      </c>
      <c r="T56" s="31">
        <v>0</v>
      </c>
      <c r="U56" s="31">
        <v>0</v>
      </c>
      <c r="V56" s="31">
        <v>0</v>
      </c>
      <c r="W56" s="19" t="s">
        <v>139</v>
      </c>
    </row>
    <row r="57" ht="19.5">
      <c r="B57" s="19"/>
      <c r="C57" s="107" t="s">
        <v>156</v>
      </c>
      <c r="D57" s="21"/>
      <c r="E57" s="21"/>
      <c r="F57" s="24">
        <f t="shared" ref="F57:R57" si="10">SUM(F8:F56)</f>
        <v>37560.226999999963</v>
      </c>
      <c r="G57" s="24">
        <f t="shared" si="10"/>
        <v>32843.127499999995</v>
      </c>
      <c r="H57" s="24">
        <f t="shared" si="10"/>
        <v>6800.3762999999999</v>
      </c>
      <c r="I57" s="24">
        <f t="shared" si="10"/>
        <v>4118.4449999999997</v>
      </c>
      <c r="J57" s="24">
        <f t="shared" si="10"/>
        <v>653.1869999999999</v>
      </c>
      <c r="K57" s="24">
        <f t="shared" si="10"/>
        <v>3465.2580000000003</v>
      </c>
      <c r="L57" s="24">
        <f t="shared" si="10"/>
        <v>323.59450000000004</v>
      </c>
      <c r="M57" s="24">
        <f t="shared" si="10"/>
        <v>275.06</v>
      </c>
      <c r="N57" s="108">
        <f t="shared" si="10"/>
        <v>1984</v>
      </c>
      <c r="O57" s="108">
        <f t="shared" si="10"/>
        <v>1522</v>
      </c>
      <c r="P57" s="108">
        <f t="shared" si="10"/>
        <v>123</v>
      </c>
      <c r="Q57" s="108">
        <f t="shared" si="10"/>
        <v>0</v>
      </c>
      <c r="R57" s="108">
        <f t="shared" si="10"/>
        <v>123</v>
      </c>
      <c r="S57" s="109"/>
      <c r="T57" s="109"/>
      <c r="U57" s="109"/>
      <c r="V57" s="109"/>
      <c r="W57" s="110"/>
    </row>
  </sheetData>
  <autoFilter ref="A7:W57"/>
  <mergeCells count="23">
    <mergeCell ref="B2:W2"/>
    <mergeCell ref="B3:B6"/>
    <mergeCell ref="C3:C6"/>
    <mergeCell ref="D3:D6"/>
    <mergeCell ref="E3:E6"/>
    <mergeCell ref="F3:F6"/>
    <mergeCell ref="G3:M3"/>
    <mergeCell ref="N3:R3"/>
    <mergeCell ref="S3:V5"/>
    <mergeCell ref="W3:W6"/>
    <mergeCell ref="G4:G6"/>
    <mergeCell ref="H4:H6"/>
    <mergeCell ref="J4:K4"/>
    <mergeCell ref="L4:L5"/>
    <mergeCell ref="M4:M5"/>
    <mergeCell ref="N4:N5"/>
    <mergeCell ref="O4:O5"/>
    <mergeCell ref="P4:P5"/>
    <mergeCell ref="Q4:R4"/>
    <mergeCell ref="L6:M6"/>
    <mergeCell ref="S26:V26"/>
    <mergeCell ref="S27:V27"/>
    <mergeCell ref="S28:V28"/>
  </mergeCells>
  <printOptions headings="0" gridLines="0"/>
  <pageMargins left="0.23611111111111102" right="0.66944444444444484" top="0.23611111111111102" bottom="0.39375000000000004" header="0.51181102362204689" footer="0.51181102362204689"/>
  <pageSetup paperSize="9" scale="28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r7-office/2025.1.1.749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Картамышева Олеся Николаевна</cp:lastModifiedBy>
  <cp:revision>59</cp:revision>
  <dcterms:created xsi:type="dcterms:W3CDTF">2006-09-16T00:00:00Z</dcterms:created>
  <dcterms:modified xsi:type="dcterms:W3CDTF">2025-10-20T08:51:59Z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D00D6210DDB943FD8198BBD7F5B27013_12</vt:lpwstr>
  </property>
  <property fmtid="{D5CDD505-2E9C-101B-9397-08002B2CF9AE}" pid="3" name="KSOProductBuildVer">
    <vt:lpwstr>1049-12.2.0.20326</vt:lpwstr>
  </property>
</Properties>
</file>